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HCB\Lliurar\"/>
    </mc:Choice>
  </mc:AlternateContent>
  <xr:revisionPtr revIDLastSave="0" documentId="13_ncr:1_{F31C9B71-0FB8-4134-A991-4A3FD3D6C1A4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resum'!$A$7:$G$198</definedName>
    <definedName name="_xlnm._FilterDatabase" localSheetId="0" hidden="1">'INGRESSOS € resum'!$A$7:$G$157</definedName>
    <definedName name="_xlnm.Print_Area" localSheetId="1">'DESPESES € - resum'!$A$1:$G$198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7" i="53" l="1"/>
  <c r="D117" i="53"/>
  <c r="C117" i="53"/>
  <c r="F106" i="53"/>
  <c r="D106" i="53"/>
  <c r="C106" i="53"/>
  <c r="D24" i="54"/>
  <c r="D25" i="54" s="1"/>
  <c r="E23" i="54"/>
  <c r="E24" i="54" s="1"/>
  <c r="E25" i="54" s="1"/>
  <c r="E116" i="53" l="1"/>
  <c r="E117" i="53" s="1"/>
  <c r="G117" i="53" s="1"/>
  <c r="E105" i="53"/>
  <c r="E106" i="53" s="1"/>
  <c r="G23" i="54"/>
  <c r="F24" i="54"/>
  <c r="F25" i="54" s="1"/>
  <c r="G25" i="54" s="1"/>
  <c r="C24" i="54"/>
  <c r="C25" i="54" s="1"/>
  <c r="G116" i="53" l="1"/>
  <c r="G106" i="53"/>
  <c r="G105" i="53"/>
  <c r="G24" i="54"/>
  <c r="D150" i="53" l="1"/>
  <c r="D151" i="53" s="1"/>
  <c r="D152" i="53" s="1"/>
  <c r="D122" i="53"/>
  <c r="E157" i="53" l="1"/>
  <c r="G157" i="53" s="1"/>
  <c r="C150" i="53"/>
  <c r="C151" i="53" s="1"/>
  <c r="C152" i="53" s="1"/>
  <c r="E149" i="53"/>
  <c r="E150" i="53" s="1"/>
  <c r="E151" i="53" s="1"/>
  <c r="E152" i="53" s="1"/>
  <c r="F150" i="53"/>
  <c r="C122" i="53"/>
  <c r="E121" i="53"/>
  <c r="E122" i="53" s="1"/>
  <c r="F122" i="53"/>
  <c r="G122" i="53" l="1"/>
  <c r="G149" i="53"/>
  <c r="G121" i="53"/>
  <c r="F151" i="53"/>
  <c r="F152" i="53" s="1"/>
  <c r="G150" i="53"/>
  <c r="G152" i="53" l="1"/>
  <c r="G151" i="53"/>
  <c r="E13" i="54" l="1"/>
  <c r="G13" i="54" s="1"/>
  <c r="E14" i="54"/>
  <c r="G14" i="54" s="1"/>
  <c r="F158" i="53" l="1"/>
  <c r="D158" i="53"/>
  <c r="C158" i="53"/>
  <c r="F124" i="54"/>
  <c r="D124" i="54"/>
  <c r="C124" i="54"/>
  <c r="F49" i="54"/>
  <c r="D49" i="54"/>
  <c r="C49" i="54"/>
  <c r="F40" i="54"/>
  <c r="D40" i="54"/>
  <c r="C40" i="54"/>
  <c r="F108" i="53" l="1"/>
  <c r="F109" i="53" s="1"/>
  <c r="D108" i="53"/>
  <c r="D109" i="53" s="1"/>
  <c r="C108" i="53"/>
  <c r="C109" i="53" s="1"/>
  <c r="E48" i="54" l="1"/>
  <c r="E49" i="54" s="1"/>
  <c r="E58" i="53"/>
  <c r="G58" i="53" s="1"/>
  <c r="G48" i="54" l="1"/>
  <c r="E39" i="54"/>
  <c r="E40" i="54" s="1"/>
  <c r="G39" i="54" l="1"/>
  <c r="D101" i="54"/>
  <c r="D102" i="54" s="1"/>
  <c r="D98" i="54"/>
  <c r="D99" i="54" s="1"/>
  <c r="F98" i="54"/>
  <c r="D137" i="54"/>
  <c r="D138" i="54" s="1"/>
  <c r="E97" i="54" l="1"/>
  <c r="E98" i="54" s="1"/>
  <c r="E99" i="54" s="1"/>
  <c r="F101" i="54"/>
  <c r="E100" i="54"/>
  <c r="E101" i="54" s="1"/>
  <c r="E102" i="54" s="1"/>
  <c r="C101" i="54"/>
  <c r="F99" i="54"/>
  <c r="C98" i="54"/>
  <c r="C137" i="54"/>
  <c r="E136" i="54"/>
  <c r="E137" i="54" s="1"/>
  <c r="E138" i="54" s="1"/>
  <c r="F137" i="54"/>
  <c r="G98" i="54" l="1"/>
  <c r="G99" i="54"/>
  <c r="G97" i="54"/>
  <c r="C102" i="54"/>
  <c r="G101" i="54"/>
  <c r="F102" i="54"/>
  <c r="G102" i="54" s="1"/>
  <c r="G100" i="54"/>
  <c r="C99" i="54"/>
  <c r="G136" i="54"/>
  <c r="G137" i="54"/>
  <c r="F138" i="54"/>
  <c r="C138" i="54"/>
  <c r="G138" i="54" l="1"/>
  <c r="F115" i="53" l="1"/>
  <c r="D115" i="53"/>
  <c r="C115" i="53"/>
  <c r="E10" i="53" l="1"/>
  <c r="G10" i="53" s="1"/>
  <c r="A89" i="53" l="1"/>
  <c r="F28" i="53" l="1"/>
  <c r="D28" i="53"/>
  <c r="C28" i="53"/>
  <c r="F178" i="53"/>
  <c r="D178" i="53"/>
  <c r="C178" i="53"/>
  <c r="C99" i="53"/>
  <c r="E184" i="53"/>
  <c r="E19" i="53"/>
  <c r="E177" i="53" l="1"/>
  <c r="E178" i="53" s="1"/>
  <c r="E38" i="53"/>
  <c r="E49" i="53"/>
  <c r="E171" i="53"/>
  <c r="E190" i="53"/>
  <c r="E14" i="53"/>
  <c r="E35" i="53"/>
  <c r="E45" i="53"/>
  <c r="E57" i="53"/>
  <c r="E66" i="53"/>
  <c r="E80" i="53"/>
  <c r="E160" i="53"/>
  <c r="E181" i="53"/>
  <c r="E27" i="53"/>
  <c r="E41" i="53"/>
  <c r="E54" i="53"/>
  <c r="E63" i="53"/>
  <c r="E72" i="53"/>
  <c r="E107" i="53"/>
  <c r="E108" i="53" s="1"/>
  <c r="E109" i="53" s="1"/>
  <c r="E12" i="53"/>
  <c r="E29" i="53"/>
  <c r="E42" i="53"/>
  <c r="E55" i="53"/>
  <c r="E64" i="53"/>
  <c r="E75" i="53"/>
  <c r="E9" i="53"/>
  <c r="E16" i="53"/>
  <c r="E26" i="53"/>
  <c r="E37" i="53"/>
  <c r="E40" i="53"/>
  <c r="E47" i="53"/>
  <c r="E53" i="53"/>
  <c r="E62" i="53"/>
  <c r="E67" i="53"/>
  <c r="E71" i="53"/>
  <c r="E81" i="53"/>
  <c r="E97" i="53"/>
  <c r="G97" i="53" s="1"/>
  <c r="E111" i="53"/>
  <c r="E136" i="53"/>
  <c r="E145" i="53"/>
  <c r="E102" i="53"/>
  <c r="E113" i="53"/>
  <c r="E139" i="53"/>
  <c r="E127" i="53"/>
  <c r="E156" i="53"/>
  <c r="E158" i="53" s="1"/>
  <c r="E163" i="53"/>
  <c r="E13" i="53"/>
  <c r="E32" i="53"/>
  <c r="E44" i="53"/>
  <c r="E56" i="53"/>
  <c r="E77" i="53"/>
  <c r="E159" i="53"/>
  <c r="E165" i="53"/>
  <c r="E179" i="53"/>
  <c r="E98" i="53"/>
  <c r="E123" i="53"/>
  <c r="E22" i="53"/>
  <c r="E39" i="53"/>
  <c r="E51" i="53"/>
  <c r="E61" i="53"/>
  <c r="E70" i="53"/>
  <c r="E96" i="53"/>
  <c r="E100" i="53"/>
  <c r="E114" i="53"/>
  <c r="E142" i="53"/>
  <c r="E187" i="53"/>
  <c r="E182" i="53"/>
  <c r="E118" i="53"/>
  <c r="E173" i="53"/>
  <c r="E133" i="53"/>
  <c r="E60" i="53"/>
  <c r="E65" i="53"/>
  <c r="E68" i="53"/>
  <c r="E95" i="53"/>
  <c r="E130" i="53"/>
  <c r="E168" i="53"/>
  <c r="E153" i="53"/>
  <c r="E8" i="53"/>
  <c r="G8" i="53" s="1"/>
  <c r="E148" i="54"/>
  <c r="E130" i="54"/>
  <c r="E123" i="54"/>
  <c r="E124" i="54" s="1"/>
  <c r="E111" i="54"/>
  <c r="E103" i="54"/>
  <c r="E84" i="54"/>
  <c r="E75" i="54"/>
  <c r="E60" i="54"/>
  <c r="E34" i="54"/>
  <c r="E30" i="54"/>
  <c r="E26" i="54"/>
  <c r="E19" i="54"/>
  <c r="E17" i="54"/>
  <c r="E12" i="54"/>
  <c r="E115" i="53" l="1"/>
  <c r="E28" i="53"/>
  <c r="G177" i="53"/>
  <c r="E53" i="54"/>
  <c r="E11" i="54"/>
  <c r="E50" i="54"/>
  <c r="E73" i="54"/>
  <c r="E145" i="54"/>
  <c r="E46" i="54"/>
  <c r="E67" i="54"/>
  <c r="E90" i="54"/>
  <c r="E116" i="54"/>
  <c r="E15" i="54"/>
  <c r="E36" i="54"/>
  <c r="E56" i="54"/>
  <c r="E77" i="54"/>
  <c r="E105" i="54"/>
  <c r="E125" i="54"/>
  <c r="E151" i="54"/>
  <c r="E58" i="54"/>
  <c r="E80" i="54"/>
  <c r="E108" i="54"/>
  <c r="E128" i="54"/>
  <c r="E139" i="54"/>
  <c r="E32" i="54"/>
  <c r="E42" i="54"/>
  <c r="E70" i="54"/>
  <c r="E94" i="54"/>
  <c r="E119" i="54"/>
  <c r="E143" i="54"/>
  <c r="E20" i="54"/>
  <c r="E43" i="54"/>
  <c r="E63" i="54"/>
  <c r="E87" i="54"/>
  <c r="E114" i="54"/>
  <c r="E133" i="54"/>
  <c r="E8" i="54"/>
  <c r="G113" i="53"/>
  <c r="F120" i="54"/>
  <c r="F121" i="54" s="1"/>
  <c r="D120" i="54"/>
  <c r="D121" i="54" s="1"/>
  <c r="E120" i="54" l="1"/>
  <c r="E121" i="54" s="1"/>
  <c r="G121" i="54" s="1"/>
  <c r="C120" i="54"/>
  <c r="F169" i="53"/>
  <c r="F170" i="53" s="1"/>
  <c r="F166" i="53"/>
  <c r="F140" i="53"/>
  <c r="F141" i="53" s="1"/>
  <c r="F134" i="53"/>
  <c r="F135" i="53" s="1"/>
  <c r="F112" i="53"/>
  <c r="F103" i="53"/>
  <c r="F76" i="53"/>
  <c r="F52" i="53"/>
  <c r="F50" i="53"/>
  <c r="F36" i="53"/>
  <c r="F33" i="53"/>
  <c r="F34" i="53" s="1"/>
  <c r="F23" i="53"/>
  <c r="F24" i="53" s="1"/>
  <c r="F20" i="53"/>
  <c r="F21" i="53" s="1"/>
  <c r="D191" i="53"/>
  <c r="D192" i="53" s="1"/>
  <c r="D188" i="53"/>
  <c r="D189" i="53" s="1"/>
  <c r="D183" i="53"/>
  <c r="D180" i="53"/>
  <c r="D174" i="53"/>
  <c r="D172" i="53"/>
  <c r="D166" i="53"/>
  <c r="D164" i="53"/>
  <c r="D154" i="53"/>
  <c r="D155" i="53" s="1"/>
  <c r="D143" i="53"/>
  <c r="D144" i="53" s="1"/>
  <c r="D137" i="53"/>
  <c r="D138" i="53" s="1"/>
  <c r="D131" i="53"/>
  <c r="D132" i="53" s="1"/>
  <c r="D124" i="53"/>
  <c r="D125" i="53" s="1"/>
  <c r="D119" i="53"/>
  <c r="D112" i="53"/>
  <c r="D103" i="53"/>
  <c r="D101" i="53"/>
  <c r="D82" i="53"/>
  <c r="D83" i="53" s="1"/>
  <c r="D78" i="53"/>
  <c r="D76" i="53"/>
  <c r="D52" i="53"/>
  <c r="D50" i="53"/>
  <c r="D48" i="53"/>
  <c r="D36" i="53"/>
  <c r="D33" i="53"/>
  <c r="D34" i="53" s="1"/>
  <c r="D30" i="53"/>
  <c r="D23" i="53"/>
  <c r="D24" i="53" s="1"/>
  <c r="D20" i="53"/>
  <c r="D21" i="53" s="1"/>
  <c r="D17" i="53"/>
  <c r="F149" i="54"/>
  <c r="F150" i="54" s="1"/>
  <c r="F146" i="54"/>
  <c r="F104" i="54"/>
  <c r="F76" i="54"/>
  <c r="F54" i="54"/>
  <c r="F55" i="54" s="1"/>
  <c r="F51" i="54"/>
  <c r="F37" i="54"/>
  <c r="F35" i="54"/>
  <c r="D140" i="54"/>
  <c r="D141" i="54" s="1"/>
  <c r="D134" i="54"/>
  <c r="D135" i="54" s="1"/>
  <c r="D117" i="54"/>
  <c r="D118" i="54" s="1"/>
  <c r="D91" i="54"/>
  <c r="D92" i="54" s="1"/>
  <c r="D68" i="54"/>
  <c r="D69" i="54" s="1"/>
  <c r="D31" i="54"/>
  <c r="D9" i="54"/>
  <c r="D10" i="54" s="1"/>
  <c r="C131" i="54"/>
  <c r="C129" i="54"/>
  <c r="C109" i="54"/>
  <c r="E106" i="54"/>
  <c r="C95" i="54"/>
  <c r="C85" i="54"/>
  <c r="C81" i="54"/>
  <c r="E78" i="54"/>
  <c r="C76" i="54"/>
  <c r="E57" i="54"/>
  <c r="C47" i="54"/>
  <c r="E37" i="54"/>
  <c r="C31" i="54"/>
  <c r="C18" i="54"/>
  <c r="E126" i="54"/>
  <c r="D112" i="54"/>
  <c r="D113" i="54" s="1"/>
  <c r="F109" i="54"/>
  <c r="F110" i="54" s="1"/>
  <c r="D104" i="54"/>
  <c r="E104" i="54"/>
  <c r="D85" i="54"/>
  <c r="D86" i="54" s="1"/>
  <c r="E76" i="54"/>
  <c r="D71" i="54"/>
  <c r="D72" i="54" s="1"/>
  <c r="C71" i="54"/>
  <c r="F64" i="54"/>
  <c r="F65" i="54" s="1"/>
  <c r="F61" i="54"/>
  <c r="D61" i="54"/>
  <c r="F59" i="54"/>
  <c r="D54" i="54"/>
  <c r="D55" i="54" s="1"/>
  <c r="E54" i="54"/>
  <c r="E55" i="54" s="1"/>
  <c r="D51" i="54"/>
  <c r="D41" i="54"/>
  <c r="D37" i="54"/>
  <c r="D35" i="54"/>
  <c r="F33" i="54"/>
  <c r="D33" i="54"/>
  <c r="F31" i="54"/>
  <c r="D27" i="54"/>
  <c r="D28" i="54" s="1"/>
  <c r="D21" i="54"/>
  <c r="D18" i="54"/>
  <c r="D16" i="54"/>
  <c r="F9" i="54"/>
  <c r="F10" i="54" s="1"/>
  <c r="F18" i="54"/>
  <c r="F21" i="54"/>
  <c r="C27" i="54"/>
  <c r="F27" i="54"/>
  <c r="F28" i="54" s="1"/>
  <c r="C35" i="54"/>
  <c r="F41" i="54"/>
  <c r="F44" i="54"/>
  <c r="F45" i="54" s="1"/>
  <c r="F47" i="54"/>
  <c r="D57" i="54"/>
  <c r="F57" i="54"/>
  <c r="D59" i="54"/>
  <c r="C64" i="54"/>
  <c r="C68" i="54"/>
  <c r="F68" i="54"/>
  <c r="F69" i="54" s="1"/>
  <c r="F71" i="54"/>
  <c r="F72" i="54" s="1"/>
  <c r="C74" i="54"/>
  <c r="D74" i="54"/>
  <c r="F74" i="54"/>
  <c r="D76" i="54"/>
  <c r="D78" i="54"/>
  <c r="F78" i="54"/>
  <c r="D81" i="54"/>
  <c r="D82" i="54" s="1"/>
  <c r="F81" i="54"/>
  <c r="F82" i="54" s="1"/>
  <c r="F85" i="54"/>
  <c r="F86" i="54" s="1"/>
  <c r="C88" i="54"/>
  <c r="F88" i="54"/>
  <c r="F89" i="54" s="1"/>
  <c r="F91" i="54"/>
  <c r="F92" i="54" s="1"/>
  <c r="D95" i="54"/>
  <c r="D96" i="54" s="1"/>
  <c r="F95" i="54"/>
  <c r="F96" i="54" s="1"/>
  <c r="C106" i="54"/>
  <c r="D106" i="54"/>
  <c r="F106" i="54"/>
  <c r="D109" i="54"/>
  <c r="D110" i="54" s="1"/>
  <c r="C112" i="54"/>
  <c r="F112" i="54"/>
  <c r="F113" i="54" s="1"/>
  <c r="C115" i="54"/>
  <c r="F115" i="54"/>
  <c r="C117" i="54"/>
  <c r="F117" i="54"/>
  <c r="F118" i="54" s="1"/>
  <c r="C126" i="54"/>
  <c r="D126" i="54"/>
  <c r="F126" i="54"/>
  <c r="D129" i="54"/>
  <c r="F129" i="54"/>
  <c r="D131" i="54"/>
  <c r="F131" i="54"/>
  <c r="C134" i="54"/>
  <c r="F134" i="54"/>
  <c r="F135" i="54" s="1"/>
  <c r="C140" i="54"/>
  <c r="F140" i="54"/>
  <c r="F141" i="54" s="1"/>
  <c r="C144" i="54"/>
  <c r="D144" i="54"/>
  <c r="F144" i="54"/>
  <c r="C146" i="54"/>
  <c r="D146" i="54"/>
  <c r="C149" i="54"/>
  <c r="D149" i="54"/>
  <c r="D150" i="54" s="1"/>
  <c r="F191" i="53"/>
  <c r="F192" i="53" s="1"/>
  <c r="F188" i="53"/>
  <c r="F189" i="53" s="1"/>
  <c r="F185" i="53"/>
  <c r="F180" i="53"/>
  <c r="F174" i="53"/>
  <c r="F172" i="53"/>
  <c r="F164" i="53"/>
  <c r="F161" i="53"/>
  <c r="F154" i="53"/>
  <c r="F155" i="53" s="1"/>
  <c r="F146" i="53"/>
  <c r="F147" i="53" s="1"/>
  <c r="F143" i="53"/>
  <c r="F144" i="53" s="1"/>
  <c r="F137" i="53"/>
  <c r="F138" i="53" s="1"/>
  <c r="F131" i="53"/>
  <c r="F132" i="53" s="1"/>
  <c r="F128" i="53"/>
  <c r="F129" i="53" s="1"/>
  <c r="F124" i="53"/>
  <c r="F125" i="53" s="1"/>
  <c r="F119" i="53"/>
  <c r="F101" i="53"/>
  <c r="F99" i="53"/>
  <c r="F94" i="53"/>
  <c r="F78" i="53"/>
  <c r="F48" i="53"/>
  <c r="F30" i="53"/>
  <c r="F17" i="53"/>
  <c r="D185" i="53"/>
  <c r="D169" i="53"/>
  <c r="D170" i="53" s="1"/>
  <c r="D161" i="53"/>
  <c r="D146" i="53"/>
  <c r="D147" i="53" s="1"/>
  <c r="D140" i="53"/>
  <c r="D141" i="53" s="1"/>
  <c r="D134" i="53"/>
  <c r="D135" i="53" s="1"/>
  <c r="D128" i="53"/>
  <c r="D129" i="53" s="1"/>
  <c r="D94" i="53"/>
  <c r="D73" i="53"/>
  <c r="F152" i="54"/>
  <c r="F153" i="54" s="1"/>
  <c r="D152" i="54"/>
  <c r="D153" i="54" s="1"/>
  <c r="D120" i="53" l="1"/>
  <c r="F120" i="53"/>
  <c r="F126" i="53" s="1"/>
  <c r="F38" i="54"/>
  <c r="D38" i="54"/>
  <c r="C110" i="54"/>
  <c r="C118" i="54"/>
  <c r="C69" i="54"/>
  <c r="C41" i="54"/>
  <c r="C65" i="54"/>
  <c r="C72" i="54"/>
  <c r="C82" i="54"/>
  <c r="C141" i="54"/>
  <c r="C86" i="54"/>
  <c r="C150" i="54"/>
  <c r="C113" i="54"/>
  <c r="C28" i="54"/>
  <c r="C96" i="54"/>
  <c r="C121" i="54"/>
  <c r="C135" i="54"/>
  <c r="C89" i="54"/>
  <c r="C127" i="54"/>
  <c r="D127" i="54"/>
  <c r="G119" i="54"/>
  <c r="F52" i="54"/>
  <c r="G120" i="54"/>
  <c r="C16" i="54"/>
  <c r="F127" i="54"/>
  <c r="D43" i="53"/>
  <c r="F82" i="53"/>
  <c r="F83" i="53" s="1"/>
  <c r="D69" i="53"/>
  <c r="D46" i="53"/>
  <c r="F16" i="54"/>
  <c r="F22" i="54" s="1"/>
  <c r="F29" i="54" s="1"/>
  <c r="E27" i="54"/>
  <c r="E28" i="54" s="1"/>
  <c r="E47" i="54"/>
  <c r="E64" i="54"/>
  <c r="E65" i="54" s="1"/>
  <c r="E88" i="54"/>
  <c r="E89" i="54" s="1"/>
  <c r="E115" i="54"/>
  <c r="D59" i="53"/>
  <c r="D99" i="53"/>
  <c r="D104" i="53" s="1"/>
  <c r="D110" i="53" s="1"/>
  <c r="F11" i="53"/>
  <c r="F59" i="53"/>
  <c r="D47" i="54"/>
  <c r="D52" i="54" s="1"/>
  <c r="F43" i="53"/>
  <c r="D115" i="54"/>
  <c r="E134" i="54"/>
  <c r="E135" i="54" s="1"/>
  <c r="F167" i="53"/>
  <c r="F183" i="53"/>
  <c r="D147" i="54"/>
  <c r="D154" i="54" s="1"/>
  <c r="D88" i="54"/>
  <c r="D89" i="54" s="1"/>
  <c r="D93" i="54" s="1"/>
  <c r="D64" i="54"/>
  <c r="D65" i="54" s="1"/>
  <c r="D31" i="53"/>
  <c r="F46" i="53"/>
  <c r="F162" i="53"/>
  <c r="F69" i="53"/>
  <c r="D186" i="53"/>
  <c r="D193" i="53" s="1"/>
  <c r="F147" i="54"/>
  <c r="F154" i="54" s="1"/>
  <c r="F15" i="53"/>
  <c r="F73" i="53"/>
  <c r="D79" i="53"/>
  <c r="D162" i="53"/>
  <c r="F175" i="53"/>
  <c r="D167" i="53"/>
  <c r="F104" i="53"/>
  <c r="F110" i="53" s="1"/>
  <c r="D175" i="53"/>
  <c r="D126" i="53"/>
  <c r="D15" i="53"/>
  <c r="F31" i="53"/>
  <c r="F79" i="53"/>
  <c r="D11" i="53"/>
  <c r="F107" i="54"/>
  <c r="F122" i="54" s="1"/>
  <c r="C147" i="54"/>
  <c r="D79" i="54"/>
  <c r="D83" i="54" s="1"/>
  <c r="D132" i="54"/>
  <c r="E31" i="54"/>
  <c r="C37" i="54"/>
  <c r="E35" i="54"/>
  <c r="E51" i="54"/>
  <c r="E74" i="54"/>
  <c r="E79" i="54" s="1"/>
  <c r="E127" i="54"/>
  <c r="E146" i="54"/>
  <c r="C104" i="54"/>
  <c r="C78" i="54"/>
  <c r="C54" i="54"/>
  <c r="E71" i="54"/>
  <c r="E72" i="54" s="1"/>
  <c r="E95" i="54"/>
  <c r="E96" i="54" s="1"/>
  <c r="E144" i="54"/>
  <c r="F79" i="54"/>
  <c r="F83" i="54" s="1"/>
  <c r="D62" i="54"/>
  <c r="E33" i="54"/>
  <c r="F62" i="54"/>
  <c r="C44" i="54"/>
  <c r="E61" i="54"/>
  <c r="E112" i="54"/>
  <c r="E113" i="54" s="1"/>
  <c r="E131" i="54"/>
  <c r="E149" i="54"/>
  <c r="E150" i="54" s="1"/>
  <c r="E68" i="54"/>
  <c r="E69" i="54" s="1"/>
  <c r="E91" i="54"/>
  <c r="E92" i="54" s="1"/>
  <c r="E117" i="54"/>
  <c r="E118" i="54" s="1"/>
  <c r="E140" i="54"/>
  <c r="E141" i="54" s="1"/>
  <c r="C33" i="54"/>
  <c r="D44" i="54"/>
  <c r="D45" i="54" s="1"/>
  <c r="E59" i="54"/>
  <c r="E81" i="54"/>
  <c r="E82" i="54" s="1"/>
  <c r="E109" i="54"/>
  <c r="E110" i="54" s="1"/>
  <c r="E129" i="54"/>
  <c r="C51" i="54"/>
  <c r="D107" i="54"/>
  <c r="D122" i="54" s="1"/>
  <c r="C91" i="54"/>
  <c r="C61" i="54"/>
  <c r="C57" i="54"/>
  <c r="C21" i="54"/>
  <c r="E18" i="54"/>
  <c r="E41" i="54"/>
  <c r="E85" i="54"/>
  <c r="E86" i="54" s="1"/>
  <c r="F93" i="54"/>
  <c r="F132" i="54"/>
  <c r="C59" i="54"/>
  <c r="D22" i="54"/>
  <c r="D29" i="54" s="1"/>
  <c r="C132" i="54"/>
  <c r="C9" i="54"/>
  <c r="E107" i="54"/>
  <c r="F148" i="53"/>
  <c r="D148" i="53"/>
  <c r="C152" i="54"/>
  <c r="C185" i="53"/>
  <c r="C180" i="53"/>
  <c r="C174" i="53"/>
  <c r="C172" i="53"/>
  <c r="C154" i="53"/>
  <c r="C155" i="53" s="1"/>
  <c r="C146" i="53"/>
  <c r="C147" i="53" s="1"/>
  <c r="C143" i="53"/>
  <c r="C144" i="53" s="1"/>
  <c r="C140" i="53"/>
  <c r="C141" i="53" s="1"/>
  <c r="C137" i="53"/>
  <c r="C138" i="53" s="1"/>
  <c r="C134" i="53"/>
  <c r="C135" i="53" s="1"/>
  <c r="C131" i="53"/>
  <c r="C132" i="53" s="1"/>
  <c r="C128" i="53"/>
  <c r="C129" i="53" s="1"/>
  <c r="C124" i="53"/>
  <c r="C125" i="53" s="1"/>
  <c r="C119" i="53"/>
  <c r="C112" i="53"/>
  <c r="C103" i="53"/>
  <c r="C101" i="53"/>
  <c r="C78" i="53"/>
  <c r="C76" i="53"/>
  <c r="C52" i="53"/>
  <c r="C50" i="53"/>
  <c r="C48" i="53"/>
  <c r="C36" i="53"/>
  <c r="C33" i="53"/>
  <c r="C34" i="53" s="1"/>
  <c r="C30" i="53"/>
  <c r="C20" i="53"/>
  <c r="C21" i="53" s="1"/>
  <c r="C17" i="53"/>
  <c r="G94" i="53"/>
  <c r="E94" i="53"/>
  <c r="C94" i="53"/>
  <c r="C120" i="53" l="1"/>
  <c r="E38" i="54"/>
  <c r="D142" i="54"/>
  <c r="E122" i="54"/>
  <c r="G122" i="54" s="1"/>
  <c r="C10" i="54"/>
  <c r="C142" i="54"/>
  <c r="C79" i="54"/>
  <c r="C45" i="54"/>
  <c r="C55" i="54"/>
  <c r="C107" i="54"/>
  <c r="C153" i="54"/>
  <c r="C154" i="54" s="1"/>
  <c r="C92" i="54"/>
  <c r="F142" i="54"/>
  <c r="C62" i="54"/>
  <c r="F176" i="53"/>
  <c r="C52" i="54"/>
  <c r="E52" i="54"/>
  <c r="D74" i="53"/>
  <c r="D84" i="53" s="1"/>
  <c r="F18" i="53"/>
  <c r="F25" i="53" s="1"/>
  <c r="C22" i="54"/>
  <c r="E16" i="54"/>
  <c r="C38" i="54"/>
  <c r="E62" i="54"/>
  <c r="F74" i="53"/>
  <c r="F84" i="53" s="1"/>
  <c r="D18" i="53"/>
  <c r="D25" i="53" s="1"/>
  <c r="F186" i="53"/>
  <c r="F193" i="53" s="1"/>
  <c r="E93" i="54"/>
  <c r="D176" i="53"/>
  <c r="E147" i="54"/>
  <c r="E132" i="54"/>
  <c r="E142" i="54" s="1"/>
  <c r="E44" i="54"/>
  <c r="E45" i="54" s="1"/>
  <c r="F66" i="54"/>
  <c r="E21" i="54"/>
  <c r="E83" i="54"/>
  <c r="D66" i="54"/>
  <c r="C161" i="53"/>
  <c r="C162" i="53" s="1"/>
  <c r="C43" i="53"/>
  <c r="C183" i="53"/>
  <c r="E180" i="53"/>
  <c r="C31" i="53"/>
  <c r="C73" i="53"/>
  <c r="C104" i="53"/>
  <c r="C79" i="53"/>
  <c r="C11" i="53"/>
  <c r="C15" i="53"/>
  <c r="C46" i="53"/>
  <c r="C59" i="53"/>
  <c r="C82" i="53"/>
  <c r="C69" i="53"/>
  <c r="C175" i="53"/>
  <c r="C148" i="53"/>
  <c r="C23" i="53"/>
  <c r="C164" i="53"/>
  <c r="C166" i="53"/>
  <c r="C169" i="53"/>
  <c r="C188" i="53"/>
  <c r="C191" i="53"/>
  <c r="D156" i="54" l="1"/>
  <c r="C29" i="54"/>
  <c r="D195" i="53"/>
  <c r="F195" i="53"/>
  <c r="F156" i="54"/>
  <c r="C83" i="54"/>
  <c r="C93" i="54"/>
  <c r="C122" i="54"/>
  <c r="E22" i="54"/>
  <c r="C66" i="54"/>
  <c r="E183" i="53"/>
  <c r="E48" i="53"/>
  <c r="E52" i="53"/>
  <c r="C186" i="53"/>
  <c r="E30" i="53"/>
  <c r="E131" i="53"/>
  <c r="E132" i="53" s="1"/>
  <c r="E152" i="54"/>
  <c r="C24" i="53"/>
  <c r="C126" i="53"/>
  <c r="C189" i="53"/>
  <c r="C83" i="53"/>
  <c r="C192" i="53"/>
  <c r="C170" i="53"/>
  <c r="C110" i="53"/>
  <c r="C74" i="53"/>
  <c r="C18" i="53"/>
  <c r="C167" i="53"/>
  <c r="C193" i="53" l="1"/>
  <c r="E153" i="54"/>
  <c r="E154" i="53"/>
  <c r="E155" i="53" s="1"/>
  <c r="E36" i="53"/>
  <c r="E17" i="53"/>
  <c r="E137" i="53"/>
  <c r="E20" i="53"/>
  <c r="E23" i="53"/>
  <c r="E33" i="53"/>
  <c r="E140" i="53"/>
  <c r="E9" i="54"/>
  <c r="C176" i="53"/>
  <c r="C25" i="53"/>
  <c r="C84" i="53"/>
  <c r="C195" i="53" l="1"/>
  <c r="E10" i="54"/>
  <c r="E29" i="54" s="1"/>
  <c r="E50" i="53"/>
  <c r="C156" i="54"/>
  <c r="E188" i="53"/>
  <c r="E189" i="53" s="1"/>
  <c r="E24" i="53"/>
  <c r="E138" i="53"/>
  <c r="E164" i="53"/>
  <c r="E119" i="53"/>
  <c r="E166" i="53"/>
  <c r="E101" i="53"/>
  <c r="E169" i="53"/>
  <c r="E170" i="53" s="1"/>
  <c r="E172" i="53"/>
  <c r="E59" i="53"/>
  <c r="E43" i="53"/>
  <c r="E78" i="53"/>
  <c r="E34" i="53"/>
  <c r="E112" i="53"/>
  <c r="E143" i="53"/>
  <c r="E144" i="53" s="1"/>
  <c r="E124" i="53"/>
  <c r="E125" i="53" s="1"/>
  <c r="E174" i="53"/>
  <c r="E141" i="53"/>
  <c r="E103" i="53"/>
  <c r="E99" i="53"/>
  <c r="E191" i="53"/>
  <c r="E192" i="53" s="1"/>
  <c r="E128" i="53"/>
  <c r="E129" i="53" s="1"/>
  <c r="E185" i="53"/>
  <c r="E186" i="53" s="1"/>
  <c r="E146" i="53"/>
  <c r="E15" i="53"/>
  <c r="E69" i="53"/>
  <c r="E46" i="53"/>
  <c r="E73" i="53"/>
  <c r="E161" i="53"/>
  <c r="E134" i="53"/>
  <c r="E135" i="53" s="1"/>
  <c r="E82" i="53"/>
  <c r="E83" i="53" s="1"/>
  <c r="E76" i="53"/>
  <c r="E21" i="53"/>
  <c r="E11" i="53"/>
  <c r="E154" i="54"/>
  <c r="E120" i="53" l="1"/>
  <c r="E167" i="53"/>
  <c r="E193" i="53"/>
  <c r="E147" i="53"/>
  <c r="E79" i="53"/>
  <c r="E31" i="53"/>
  <c r="E74" i="53"/>
  <c r="E18" i="53"/>
  <c r="E162" i="53"/>
  <c r="E104" i="53"/>
  <c r="E110" i="53" s="1"/>
  <c r="E175" i="53"/>
  <c r="E84" i="53" l="1"/>
  <c r="E148" i="53"/>
  <c r="E25" i="53"/>
  <c r="E126" i="53"/>
  <c r="E176" i="53"/>
  <c r="E195" i="53" l="1"/>
  <c r="G130" i="53" l="1"/>
  <c r="G127" i="53"/>
  <c r="G133" i="53"/>
  <c r="G136" i="53"/>
  <c r="G142" i="53"/>
  <c r="G145" i="53"/>
  <c r="G139" i="53"/>
  <c r="G123" i="54"/>
  <c r="G143" i="53" l="1"/>
  <c r="G131" i="53"/>
  <c r="G146" i="53"/>
  <c r="G128" i="53"/>
  <c r="G140" i="53"/>
  <c r="G134" i="53"/>
  <c r="G137" i="53"/>
  <c r="G147" i="53" l="1"/>
  <c r="G129" i="53" l="1"/>
  <c r="G135" i="53"/>
  <c r="G141" i="53"/>
  <c r="G138" i="53"/>
  <c r="G144" i="53"/>
  <c r="G132" i="53"/>
  <c r="G148" i="53"/>
  <c r="G187" i="53" l="1"/>
  <c r="G75" i="53"/>
  <c r="G26" i="53"/>
  <c r="G80" i="54"/>
  <c r="G123" i="53"/>
  <c r="G38" i="53"/>
  <c r="G111" i="54"/>
  <c r="G12" i="54"/>
  <c r="G72" i="53"/>
  <c r="G125" i="54"/>
  <c r="G159" i="53"/>
  <c r="G66" i="53"/>
  <c r="G73" i="54"/>
  <c r="G15" i="54"/>
  <c r="G50" i="54"/>
  <c r="G160" i="53"/>
  <c r="G67" i="53"/>
  <c r="G19" i="53"/>
  <c r="G90" i="54"/>
  <c r="G32" i="54"/>
  <c r="G53" i="53"/>
  <c r="G151" i="54"/>
  <c r="G11" i="54"/>
  <c r="G14" i="53"/>
  <c r="G103" i="54"/>
  <c r="G156" i="53"/>
  <c r="G55" i="53"/>
  <c r="G16" i="53"/>
  <c r="G70" i="54"/>
  <c r="G184" i="53"/>
  <c r="G95" i="53"/>
  <c r="G54" i="53"/>
  <c r="G153" i="53"/>
  <c r="G77" i="53"/>
  <c r="G45" i="53"/>
  <c r="G133" i="54"/>
  <c r="G19" i="54"/>
  <c r="G100" i="53"/>
  <c r="G51" i="53"/>
  <c r="G56" i="54"/>
  <c r="G182" i="53"/>
  <c r="G80" i="53"/>
  <c r="G29" i="53"/>
  <c r="G87" i="54"/>
  <c r="G26" i="54"/>
  <c r="G30" i="54"/>
  <c r="G35" i="53"/>
  <c r="G108" i="54"/>
  <c r="G56" i="53"/>
  <c r="G43" i="54"/>
  <c r="G17" i="54"/>
  <c r="G70" i="53"/>
  <c r="G27" i="53"/>
  <c r="G114" i="54"/>
  <c r="G173" i="53"/>
  <c r="G32" i="53"/>
  <c r="G81" i="53"/>
  <c r="G165" i="53"/>
  <c r="G63" i="53"/>
  <c r="G12" i="53"/>
  <c r="G168" i="53"/>
  <c r="G96" i="53"/>
  <c r="G57" i="53"/>
  <c r="G139" i="54"/>
  <c r="G36" i="54"/>
  <c r="G111" i="53"/>
  <c r="G60" i="53"/>
  <c r="G84" i="54"/>
  <c r="G20" i="54"/>
  <c r="G102" i="53"/>
  <c r="G41" i="53"/>
  <c r="G128" i="54"/>
  <c r="G46" i="54"/>
  <c r="G42" i="54"/>
  <c r="G62" i="53"/>
  <c r="G42" i="53"/>
  <c r="G130" i="54"/>
  <c r="G60" i="54"/>
  <c r="G163" i="53"/>
  <c r="G37" i="53"/>
  <c r="G63" i="54"/>
  <c r="G171" i="53"/>
  <c r="G39" i="53"/>
  <c r="G34" i="54"/>
  <c r="G71" i="53"/>
  <c r="G40" i="53"/>
  <c r="G116" i="54"/>
  <c r="G118" i="53"/>
  <c r="G68" i="53"/>
  <c r="G22" i="53"/>
  <c r="G179" i="53"/>
  <c r="G107" i="53"/>
  <c r="G64" i="53"/>
  <c r="G13" i="53"/>
  <c r="G67" i="54"/>
  <c r="G181" i="53"/>
  <c r="G65" i="53"/>
  <c r="G105" i="54"/>
  <c r="G114" i="53"/>
  <c r="G61" i="53"/>
  <c r="G148" i="54"/>
  <c r="G58" i="54"/>
  <c r="G8" i="54"/>
  <c r="G9" i="53"/>
  <c r="G75" i="54"/>
  <c r="G44" i="53"/>
  <c r="G77" i="54"/>
  <c r="G190" i="53"/>
  <c r="G47" i="53"/>
  <c r="G145" i="54"/>
  <c r="G94" i="54"/>
  <c r="G98" i="53"/>
  <c r="G49" i="53"/>
  <c r="G143" i="54"/>
  <c r="G53" i="54"/>
  <c r="G115" i="53" l="1"/>
  <c r="G106" i="54"/>
  <c r="G119" i="53"/>
  <c r="G85" i="54"/>
  <c r="G112" i="53"/>
  <c r="G169" i="53"/>
  <c r="G101" i="53"/>
  <c r="G104" i="54"/>
  <c r="G16" i="54"/>
  <c r="G76" i="53"/>
  <c r="G183" i="53"/>
  <c r="G43" i="53"/>
  <c r="G61" i="54"/>
  <c r="G47" i="54"/>
  <c r="G33" i="53"/>
  <c r="G174" i="53"/>
  <c r="G31" i="54"/>
  <c r="G88" i="54"/>
  <c r="G82" i="53"/>
  <c r="G46" i="53"/>
  <c r="G154" i="53"/>
  <c r="G71" i="54"/>
  <c r="G59" i="53"/>
  <c r="G91" i="54"/>
  <c r="G51" i="54"/>
  <c r="G144" i="54"/>
  <c r="G146" i="54"/>
  <c r="G108" i="53"/>
  <c r="G23" i="53"/>
  <c r="G172" i="53"/>
  <c r="G69" i="53"/>
  <c r="G140" i="54"/>
  <c r="G28" i="53"/>
  <c r="G18" i="54"/>
  <c r="G36" i="53"/>
  <c r="G57" i="54"/>
  <c r="G74" i="54"/>
  <c r="G188" i="53"/>
  <c r="G191" i="53"/>
  <c r="G78" i="54"/>
  <c r="G59" i="54"/>
  <c r="G68" i="54"/>
  <c r="G78" i="53"/>
  <c r="G185" i="53"/>
  <c r="G17" i="53"/>
  <c r="G49" i="54"/>
  <c r="G124" i="53"/>
  <c r="G54" i="54"/>
  <c r="G178" i="53"/>
  <c r="G40" i="54"/>
  <c r="G129" i="54"/>
  <c r="G37" i="54"/>
  <c r="G15" i="53"/>
  <c r="G158" i="53"/>
  <c r="G33" i="54"/>
  <c r="G9" i="54"/>
  <c r="G35" i="54"/>
  <c r="G64" i="54"/>
  <c r="G164" i="53"/>
  <c r="G131" i="54"/>
  <c r="G166" i="53"/>
  <c r="G27" i="54"/>
  <c r="G30" i="53"/>
  <c r="G134" i="54"/>
  <c r="G124" i="54"/>
  <c r="G11" i="53"/>
  <c r="G50" i="53"/>
  <c r="G76" i="54"/>
  <c r="G180" i="53"/>
  <c r="G117" i="54"/>
  <c r="G44" i="54"/>
  <c r="G115" i="54"/>
  <c r="G52" i="53"/>
  <c r="G21" i="54"/>
  <c r="G99" i="53"/>
  <c r="G152" i="54"/>
  <c r="G20" i="53"/>
  <c r="G112" i="54"/>
  <c r="G95" i="54"/>
  <c r="G48" i="53"/>
  <c r="G149" i="54"/>
  <c r="G103" i="53"/>
  <c r="G109" i="54"/>
  <c r="G161" i="53"/>
  <c r="G126" i="54"/>
  <c r="G73" i="53"/>
  <c r="G81" i="54"/>
  <c r="G113" i="54" l="1"/>
  <c r="G125" i="53"/>
  <c r="G79" i="53"/>
  <c r="G24" i="53"/>
  <c r="G52" i="54"/>
  <c r="G69" i="54"/>
  <c r="G120" i="53"/>
  <c r="G21" i="53"/>
  <c r="G22" i="54"/>
  <c r="G132" i="54"/>
  <c r="G192" i="53"/>
  <c r="G62" i="54"/>
  <c r="G74" i="53"/>
  <c r="G135" i="54"/>
  <c r="G28" i="54"/>
  <c r="G189" i="53"/>
  <c r="G89" i="54"/>
  <c r="G45" i="54"/>
  <c r="G31" i="53"/>
  <c r="G18" i="53"/>
  <c r="G109" i="53"/>
  <c r="G147" i="54"/>
  <c r="G72" i="54"/>
  <c r="G127" i="54"/>
  <c r="G82" i="54"/>
  <c r="G110" i="54"/>
  <c r="G65" i="54"/>
  <c r="G186" i="53"/>
  <c r="G79" i="54"/>
  <c r="G141" i="54"/>
  <c r="G92" i="54"/>
  <c r="G155" i="53"/>
  <c r="G34" i="53"/>
  <c r="G153" i="54"/>
  <c r="G118" i="54"/>
  <c r="G167" i="53"/>
  <c r="G10" i="54"/>
  <c r="G41" i="54"/>
  <c r="G55" i="54"/>
  <c r="G83" i="53"/>
  <c r="G170" i="53"/>
  <c r="G162" i="53"/>
  <c r="G104" i="53"/>
  <c r="G150" i="54"/>
  <c r="G96" i="54"/>
  <c r="G175" i="53"/>
  <c r="G107" i="54"/>
  <c r="G86" i="54"/>
  <c r="G154" i="54" l="1"/>
  <c r="G93" i="54"/>
  <c r="G25" i="53"/>
  <c r="G84" i="53"/>
  <c r="G193" i="53"/>
  <c r="G110" i="53"/>
  <c r="G126" i="53"/>
  <c r="G176" i="53"/>
  <c r="G83" i="54"/>
  <c r="G142" i="54"/>
  <c r="G29" i="54"/>
  <c r="G195" i="53" l="1"/>
  <c r="G38" i="54"/>
  <c r="E66" i="54"/>
  <c r="E156" i="54" s="1"/>
  <c r="G156" i="54" l="1"/>
  <c r="G66" i="54"/>
</calcChain>
</file>

<file path=xl/sharedStrings.xml><?xml version="1.0" encoding="utf-8"?>
<sst xmlns="http://schemas.openxmlformats.org/spreadsheetml/2006/main" count="354" uniqueCount="331">
  <si>
    <t>LIQUIDACIÓ PRESSUPOST DE L'HOSPITAL CLÍNIC DE BARCELONA</t>
  </si>
  <si>
    <t>Ingressos liquidats</t>
  </si>
  <si>
    <t>Pressupost definitiu</t>
  </si>
  <si>
    <t>Obligacions Reconegudes</t>
  </si>
  <si>
    <t xml:space="preserve"> (xifres en euros)</t>
  </si>
  <si>
    <t>Devolució de fiances rebudes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</si>
  <si>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</si>
  <si>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</si>
  <si>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</si>
  <si>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</si>
  <si>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</si>
  <si>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</si>
  <si>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</si>
  <si>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</si>
  <si>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</si>
  <si>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Retribucions bàsiques i altres remuneracions</t>
  </si>
  <si>
    <t xml:space="preserve">    CONCEPTE 132 Personal laboral d'alta direcció i assimilat</t>
  </si>
  <si>
    <t xml:space="preserve">         ARTICLE 13   PERSONAL LABORAL</t>
  </si>
  <si>
    <t>Seguretat Social</t>
  </si>
  <si>
    <t xml:space="preserve">    CONCEPTE 160 Quotes socials</t>
  </si>
  <si>
    <t xml:space="preserve">         ARTICLE 16   ASSEGURANCES I COTITZACIONS SOCIALS</t>
  </si>
  <si>
    <t>Lloguers i cànons de material de transport</t>
  </si>
  <si>
    <t>Lloguers d'equips de reprografia i fotocopiadores</t>
  </si>
  <si>
    <t xml:space="preserve">    CONCEPTE 202 Lloguers i cànons d'equips per a procés de dades, programari i reprografia</t>
  </si>
  <si>
    <t>Altres lloguers i cànons</t>
  </si>
  <si>
    <t xml:space="preserve">    CONCEPTE 204 Altres lloguers i cànons</t>
  </si>
  <si>
    <t xml:space="preserve">         ARTICLE 20   LLOGUERS I CÀNONS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</si>
  <si>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</si>
  <si>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</si>
  <si>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</si>
  <si>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Premsa, revistes, llibres i altres publicacions</t>
  </si>
  <si>
    <t xml:space="preserve">    CONCEPTE 220 Material d'oficina</t>
  </si>
  <si>
    <t>Aigua i energia</t>
  </si>
  <si>
    <t>Vestuari</t>
  </si>
  <si>
    <t>Subministrament de material sanitari</t>
  </si>
  <si>
    <t>Queviures</t>
  </si>
  <si>
    <t>Altres subministraments</t>
  </si>
  <si>
    <t xml:space="preserve">    CONCEPTE 221 Subministraments</t>
  </si>
  <si>
    <t>Despeses postals, missatgeria i altres similars</t>
  </si>
  <si>
    <t>Comunicacions mitjançant serveis de veu i dades adquirits a altres entitats</t>
  </si>
  <si>
    <t xml:space="preserve">    CONCEPTE 222 Comunicacions</t>
  </si>
  <si>
    <t>Transports</t>
  </si>
  <si>
    <t xml:space="preserve">    CONCEPTE 223 Transports</t>
  </si>
  <si>
    <t>Despeses d'assegurances</t>
  </si>
  <si>
    <t xml:space="preserve">    CONCEPTE 224 Despeses d'assegurances</t>
  </si>
  <si>
    <t xml:space="preserve">    CONCEPTE 225 Tributs</t>
  </si>
  <si>
    <t>Publicitat, difusió i campanyes institucionals</t>
  </si>
  <si>
    <t>Jurídics i contenciosos</t>
  </si>
  <si>
    <t>Publicacions i edictes als diaris oficials</t>
  </si>
  <si>
    <t>Despeses per serveis bancaris</t>
  </si>
  <si>
    <t>Altres despeses diverses</t>
  </si>
  <si>
    <t xml:space="preserve">    CONCEPTE 226  Despeses diverses</t>
  </si>
  <si>
    <t>Neteja i sanejament</t>
  </si>
  <si>
    <t>Seguretat</t>
  </si>
  <si>
    <t>Valoracions i peritatges</t>
  </si>
  <si>
    <t>Estudis i dictàmens</t>
  </si>
  <si>
    <t>Serveis de menjador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</si>
  <si>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</si>
  <si>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</si>
  <si>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</si>
  <si>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>Serveis informàtics realitzats per altres entitats</t>
  </si>
  <si>
    <t xml:space="preserve">    CONCEPTE 228  Serveis informàtics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</si>
  <si>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</si>
  <si>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</si>
  <si>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</si>
  <si>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>Altres indemnitzacions per raó del servei</t>
  </si>
  <si>
    <t xml:space="preserve">    CONCEPTE 231 Altres indemnitzacions</t>
  </si>
  <si>
    <t xml:space="preserve">         ARTICLE 23 INDEMNITZACIONS PER RAÓ DEL SERVEI</t>
  </si>
  <si>
    <t xml:space="preserve">    CONCEPTE 251  Prestació de serveis amb mitjans aliens</t>
  </si>
  <si>
    <t xml:space="preserve">         ARTICLE 25   PRESTACIÓ DE SERVEIS AMB MITJANS ALIENS</t>
  </si>
  <si>
    <t xml:space="preserve"> PRESSUPOST DE DESPESES (Capítol 3 a 9)</t>
  </si>
  <si>
    <t>Interessos d'operacions de tresoreria en euros (cash pooling)</t>
  </si>
  <si>
    <t xml:space="preserve">    CONCEPTE 310  Interessos de préstecs en euros</t>
  </si>
  <si>
    <t>Despeses d'emissió, modificació i cancel·lació dels préstecs en euros</t>
  </si>
  <si>
    <t>Altres despeses financeres dels préstecs en euros</t>
  </si>
  <si>
    <t xml:space="preserve">    CONCEPTE 319  Altres despeses financeres dels présteces en euros</t>
  </si>
  <si>
    <t xml:space="preserve">         ARTICLE 31   DESPESES FINANCERES DE PRÉSTECS EN EUROS</t>
  </si>
  <si>
    <t>Altres despeses financeres</t>
  </si>
  <si>
    <t xml:space="preserve">    CONCEPTE 349  Altres despeses financeres</t>
  </si>
  <si>
    <t xml:space="preserve">         ARTICLE 34   ALTRES DESPESES FINANCERES</t>
  </si>
  <si>
    <t>A altres entitats participades pel sector públic de la Generalitat</t>
  </si>
  <si>
    <t xml:space="preserve">    CONCEPTE 448  A altres entitats participades pel sector públic Generalitat</t>
  </si>
  <si>
    <t xml:space="preserve">         ARTICLE 44  A AL.ENT. DEL SP, UNIVERS.PÚBL. I AL.ENTIT.PARTIC</t>
  </si>
  <si>
    <t>A altres institucions sense fi de lucre i a altres ens corporatius</t>
  </si>
  <si>
    <t xml:space="preserve">    CONCEPTE 482  A altres institucions sense fi de lucre i a altres ens corporatius</t>
  </si>
  <si>
    <t xml:space="preserve">         ARTICLE 48 A FAMÍLIES, INSTITUCIONS SENSE FI DE LUCRE I ALTRES ENS CORP.</t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</si>
  <si>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</si>
  <si>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</si>
  <si>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</si>
  <si>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</si>
  <si>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</si>
  <si>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</si>
  <si>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</si>
  <si>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t xml:space="preserve">    CONCEPTE 650  Inversions en equips de procés de dades i telecomunicacions</t>
  </si>
  <si>
    <t xml:space="preserve">         ARTICLE 65   INVERSIONS EQUIPS PROCÉS DE DADES I TELECOMUNICACIONS</t>
  </si>
  <si>
    <t xml:space="preserve">    CONCEPTE 670  Inversions en altre immobilitzat material</t>
  </si>
  <si>
    <t xml:space="preserve">         ARTICLE 67   INVERSIONS EN ALTRE IMMOBILITZAT MATERIAL</t>
  </si>
  <si>
    <t>Desenvolupament de sistemes d'informació</t>
  </si>
  <si>
    <t xml:space="preserve">    CONCEPTE 680  Inversions en  immobilitzat immaterial</t>
  </si>
  <si>
    <t xml:space="preserve">         ARTICLE 68   INVERSIONS EN IMMOBILITZAT IMMATERIAL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</si>
  <si>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</si>
  <si>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</si>
  <si>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t>Dipòsits constituïts</t>
  </si>
  <si>
    <t xml:space="preserve">    CONCEPTE 840  Dipòsits constituïts</t>
  </si>
  <si>
    <t>Fiances constituïdes</t>
  </si>
  <si>
    <t xml:space="preserve">    CONCEPTE 841  Fiances constituïdes</t>
  </si>
  <si>
    <t xml:space="preserve">         ARTICLE 84   CONSTITUCIÓ DE DIPÒSITS I FIANCES</t>
  </si>
  <si>
    <t>Reemborsament de préstecs i bestretes atorgades per altres administracions a llarg termini</t>
  </si>
  <si>
    <t xml:space="preserve">         ARTICLE 91   AMORTITZACIÓ DE PRÉSTECS I ALTRES CREDITS EN EUROS</t>
  </si>
  <si>
    <t xml:space="preserve">         ARTICLE 94   DEVOLUCIÓ DE FIANCES I DIPÒSITS</t>
  </si>
  <si>
    <t>Altres variacions de passius financers a llarg termini</t>
  </si>
  <si>
    <t xml:space="preserve">    CONCEPTE 950  Altres variacions de Passius financers a llarg termini</t>
  </si>
  <si>
    <t xml:space="preserve">         ARTICLE 95   ALTRES VARIACIONS DE PASSIUS FINANCERS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</si>
  <si>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</si>
  <si>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t xml:space="preserve">  TOTAL PRESSUPOST DE DESPESES</t>
  </si>
  <si>
    <t xml:space="preserve"> PRESSUPOST D'INGRESSOS</t>
  </si>
  <si>
    <t>Aplic.</t>
  </si>
  <si>
    <t>DESCRIPCIÓ DE L'INGRÉS</t>
  </si>
  <si>
    <t>Venda de material de rebuig</t>
  </si>
  <si>
    <t xml:space="preserve">    CONCEPTE 302 Venda de material de rebuig</t>
  </si>
  <si>
    <t xml:space="preserve">         ARTICLE 30   VENDA DE BÉNS</t>
  </si>
  <si>
    <t>Prestació de serveis d'assistència sanitària per compte del CatSalut</t>
  </si>
  <si>
    <t>Prestació de serveis d'assistència sanitària per compte de l'ICS</t>
  </si>
  <si>
    <t>Altres prestacions de serveis d'assistència sanitària</t>
  </si>
  <si>
    <t xml:space="preserve">    CONCEPTE 317 Prestació de serveis d'assistència sanitària</t>
  </si>
  <si>
    <t xml:space="preserve">    CONCEPTE 318  Prestació de serveis d'assistència social</t>
  </si>
  <si>
    <t>Prestacions d'altres serveis a entitats de dins del sector públic</t>
  </si>
  <si>
    <t>Prestacions d'altres serveis a entitats de fora del sector públic</t>
  </si>
  <si>
    <t xml:space="preserve">    CONCEPTE 319 Prestació d'altres serveis</t>
  </si>
  <si>
    <t xml:space="preserve">         ARTICLE 31   PRESTACIÓ DE SERVEIS</t>
  </si>
  <si>
    <t xml:space="preserve">    CONCEPTE 399 Ingressos diversos</t>
  </si>
  <si>
    <t xml:space="preserve">         ARTICLE 39   ALTRES INGRESSOS</t>
  </si>
  <si>
    <t>Altres transferències de l'Administració de l'Estat</t>
  </si>
  <si>
    <t xml:space="preserve">    CONCEPTE 402 De l'Administració de l'Estat</t>
  </si>
  <si>
    <t>INEM-SPEE. Polítiques actives d'ocupació</t>
  </si>
  <si>
    <t xml:space="preserve">    CONCEPTE 403 D'entitats autònomes de l'Estat</t>
  </si>
  <si>
    <t>De consorcis dependents de l'Estat</t>
  </si>
  <si>
    <t xml:space="preserve">    CONCEPTE 404 De consorcis dependents de l'Estat</t>
  </si>
  <si>
    <t>D'empreses i ens públics de l'Estat</t>
  </si>
  <si>
    <t xml:space="preserve">    CONCEPTE 405 D'empreses i ens públics de l'Estat</t>
  </si>
  <si>
    <t xml:space="preserve">         ARTICLE 40   DEL SECTOR PÚBLIC ESTATAL</t>
  </si>
  <si>
    <t>D'entitats autònomes administratives de la Generalitat i del Servei Català de la Salut</t>
  </si>
  <si>
    <t xml:space="preserve">    CONCEPTE 430 D'entitats autònomes administratives de la Generalitat i del Servei Català de la Salut</t>
  </si>
  <si>
    <t xml:space="preserve">         ARTICLE 43   D'ENTITATS AUTÒNOMES DE LA GENERALITAT I SERVEI CATALÀ DE LA SALUT</t>
  </si>
  <si>
    <t>Del Consorci de Gestió Corporació Sanitària (CGCS)</t>
  </si>
  <si>
    <t xml:space="preserve">    CONCEPTE 442 De consorcis dependents del SP de la Generalitat</t>
  </si>
  <si>
    <t>D'altres entitats participades pel sector públic de la Generalitat</t>
  </si>
  <si>
    <t xml:space="preserve">    CONCEPTE 448 D'altres entitats participades pel SP de la Generalitat</t>
  </si>
  <si>
    <t>D'empreses privades</t>
  </si>
  <si>
    <t xml:space="preserve">    CONCEPTE 470 D'empreses privades</t>
  </si>
  <si>
    <t xml:space="preserve">         ARTICLE 47   D'EMPRESES PRIVADES</t>
  </si>
  <si>
    <t xml:space="preserve">    CONCEPTE 480 De famílies</t>
  </si>
  <si>
    <t>De fundacions</t>
  </si>
  <si>
    <t xml:space="preserve">    CONCEPTE 481 De fundacions</t>
  </si>
  <si>
    <t>Altres transferències corrents de la UE</t>
  </si>
  <si>
    <t xml:space="preserve">    CONCEPTE 493 De la Unió Europea</t>
  </si>
  <si>
    <t xml:space="preserve">         ARTICLE 49   DE L'EXTERIOR</t>
  </si>
  <si>
    <t xml:space="preserve">    CONCEPTE 510 Interessos de bestretes i préstecs</t>
  </si>
  <si>
    <t xml:space="preserve">         ARTICLE 51   INTERESSOS DE BESTRETES, PRÉSTECS I PÒLISSES DE CRÈDIT</t>
  </si>
  <si>
    <t>Interessos cash pooling</t>
  </si>
  <si>
    <t xml:space="preserve">    CONCEPTE 520 Interessos de comptes corrents</t>
  </si>
  <si>
    <t>Dividends</t>
  </si>
  <si>
    <t xml:space="preserve">    CONCEPTE 530  Dividends</t>
  </si>
  <si>
    <t>Diferències positives d'operacions financeres</t>
  </si>
  <si>
    <t xml:space="preserve">    CONCEPTE 531 Diferències positives d'operacions financeres</t>
  </si>
  <si>
    <t>Altres ingressos financers</t>
  </si>
  <si>
    <t xml:space="preserve">    CONCEPTE 534  Altres ingressos financers</t>
  </si>
  <si>
    <t xml:space="preserve">         ARTICLE 53   ALTRES INGRESSOS FINANCERS</t>
  </si>
  <si>
    <t xml:space="preserve">    CONCEPTE 540  Lloguers</t>
  </si>
  <si>
    <t xml:space="preserve">         ARTICLE 54   INGRESSOS PATRIMONIALS NO FINANCERS</t>
  </si>
  <si>
    <t>Alienació de terrenys i béns naturals</t>
  </si>
  <si>
    <t xml:space="preserve">    CONCEPTE 600 Alienació de terrenys i béns naturals </t>
  </si>
  <si>
    <t xml:space="preserve">          ARTICLE 60 ALIENACIÓ DE TERRENYS I BÉNS NATURALS</t>
  </si>
  <si>
    <t>Alienació d'edificis i altres construccions</t>
  </si>
  <si>
    <t xml:space="preserve">    CONCEPTE 610 Alienació d'edificis i altres construccions </t>
  </si>
  <si>
    <t xml:space="preserve">          ARTICLE 61 ALIENACIÓ D'EDIFICIS I ALTRES CONSTRUCCIONS</t>
  </si>
  <si>
    <t xml:space="preserve">    CONCEPTE 620 Alineació de màquinaria, instal·lacions  i utillatge</t>
  </si>
  <si>
    <t xml:space="preserve">          ARTICLE 62 ALIENACIÓ DE MÀQUINARIA, INSTAL·LACIONS I UTILLATGE</t>
  </si>
  <si>
    <t xml:space="preserve">    CONCEPTE 702  De l'Administració de l'Estat</t>
  </si>
  <si>
    <t xml:space="preserve">         ARTICLE 70   DEL SECTOR PÚBLIC ESTATAL</t>
  </si>
  <si>
    <t>De famílies</t>
  </si>
  <si>
    <t xml:space="preserve">    CONCEPTE 780  De famílies</t>
  </si>
  <si>
    <t xml:space="preserve">    CONCEPTE 781  De fundacions</t>
  </si>
  <si>
    <t xml:space="preserve">        ARTICLE 78 DE FAMÍLIES, INSTITUCIONS SENSE FI DE LUCRE I ALTRES ENS CORPORATIUS</t>
  </si>
  <si>
    <t>Reintegrament de préstecs i bestretes a llarg termini del Banc de Sang i Teixits (BST)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</si>
  <si>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</si>
  <si>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</si>
  <si>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</si>
  <si>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t>Devolució de dipòsits</t>
  </si>
  <si>
    <t>Devolució de fiances</t>
  </si>
  <si>
    <t xml:space="preserve">         ARTICLE 82   DEVOLUCIÓ DE DIPÒSITS I FIANCES</t>
  </si>
  <si>
    <t xml:space="preserve">    CONCEPTE 890  Altres variacions actius financers</t>
  </si>
  <si>
    <t xml:space="preserve">         ARTICLE 91   PRÉSTECS I ALTRES CRÈDITS EN EUROS</t>
  </si>
  <si>
    <t>Fiances rebudes</t>
  </si>
  <si>
    <t xml:space="preserve">    CONCEPTE 930  Fiances rebudes</t>
  </si>
  <si>
    <t xml:space="preserve">         ARTICLE 93   FIANCES I DIPÒSITS REBUTS</t>
  </si>
  <si>
    <t xml:space="preserve">    CONCEPTE 950  Altres variacions de passius financers a llarg termini</t>
  </si>
  <si>
    <r>
      <t xml:space="preserve">             </t>
    </r>
    <r>
      <rPr>
        <b/>
        <u/>
        <sz val="8"/>
        <rFont val="Arial"/>
        <family val="2"/>
      </rPr>
      <t>CAPÍTOL 9.  VARIACIÓ PASSIUS FINANCERS</t>
    </r>
  </si>
  <si>
    <t xml:space="preserve">  TOTAL PRESSUPOST D'INGRESSOS</t>
  </si>
  <si>
    <t xml:space="preserve">        ARTICLE 77 D'EMPRESES PRIVADES</t>
  </si>
  <si>
    <t>Inversions en terrenys i béns naturals</t>
  </si>
  <si>
    <t xml:space="preserve">    CONCEPTE 600  Inversions en terrenys i béns naturals</t>
  </si>
  <si>
    <t xml:space="preserve">         ARTICLE 60   INVERSIONS EN TERRENYS I BÉNS NATURALS</t>
  </si>
  <si>
    <t xml:space="preserve">    CONCEPTE 850 Adquisició de participacions en societats amb caràcter temporal</t>
  </si>
  <si>
    <t xml:space="preserve">         ARTICLE 85   ADQUISICIÓ DE PARTICIPACIONS EN SOCIETATS AMB CARÀCTER TEMPORAL</t>
  </si>
  <si>
    <t>Prestació de serveis d'assistència social i sociosanitària</t>
  </si>
  <si>
    <t>Altres ingressos diversos</t>
  </si>
  <si>
    <t>De la Generalitat, per finançar despeses de funcionament</t>
  </si>
  <si>
    <t xml:space="preserve">    CONCEPTE 410 De la Generalitat, per fiançar despeses de funcionament</t>
  </si>
  <si>
    <t xml:space="preserve">         ARTICLE 41   DE L'ADMINISTRACIÓ DE LA GENERALITAT</t>
  </si>
  <si>
    <t>Del Servei Català de la Salut (CatSalut)</t>
  </si>
  <si>
    <t xml:space="preserve">    CONCEPTE 443 De fundacions del sector públic de la Generalitat</t>
  </si>
  <si>
    <t xml:space="preserve">         ARTICLE 44   D'ALTRES ENTITATS DEL SECTOR PÚBLIC O ADSCRITES, D'UNIVERSITATS PÚBLIQUES I D'ALTRES ENTITATS PARTICIPADES</t>
  </si>
  <si>
    <t>D'altres institucions sense fi de lucre i d'altres ens corporatius</t>
  </si>
  <si>
    <t xml:space="preserve">    CONCEPTE 482 D'altres institucions sense fi de lucre i d'altres ens corporatius</t>
  </si>
  <si>
    <t xml:space="preserve">         ARTICLE 48   DE FAMÍLIES, INSTITUCIONS SENSE FI DE LUCRE I ALTRES ENS CORPORATIUS</t>
  </si>
  <si>
    <t xml:space="preserve">         ARTICLE 52   INTERESSOS DE DIPÒSIT</t>
  </si>
  <si>
    <t>Lloguers de béns immobles</t>
  </si>
  <si>
    <t>Alienació de maquinària, instal·lacions i utillatge</t>
  </si>
  <si>
    <t>De la Generalitat</t>
  </si>
  <si>
    <t xml:space="preserve">    CONCEPTE 710  De la Generalitat</t>
  </si>
  <si>
    <t xml:space="preserve">         ARTICLE 71   DE L'ADMINISTRACIÓ DE LA GENERALITAT</t>
  </si>
  <si>
    <t>De societats mercantils del sector públic de la Generalitat</t>
  </si>
  <si>
    <t xml:space="preserve">    CONCEPTE 741  De societats mercantils de la Generalitat</t>
  </si>
  <si>
    <t xml:space="preserve">    CONCEPTE 743  De fundacions del sector públic de la Generalitat</t>
  </si>
  <si>
    <t xml:space="preserve">        ARTICLE 74    D'ALTRES ENTITATS DEL SECTOR PÚBLIC O ADSCRITS, D'UNIVERSITATS PÚBLIQUES I D'ALTRES ENTITATS PARTICIPADES</t>
  </si>
  <si>
    <t>D'ajuntaments</t>
  </si>
  <si>
    <t xml:space="preserve">    CONCEPTE 760  D'ajuntaments</t>
  </si>
  <si>
    <t xml:space="preserve">        ARTICLE 76   D'ENS I CORPORACIONS LOCALS</t>
  </si>
  <si>
    <t xml:space="preserve">    CONCEPTE 770  De societats mercantils de la Generalitat</t>
  </si>
  <si>
    <t xml:space="preserve">    CONCEPTE 810 Reintegrament préstecs i bestretes sector públic o entitas adscrites de la Generalitat a llarg termini</t>
  </si>
  <si>
    <t xml:space="preserve">    CONCEPTE 820  Devolució de dipòsits</t>
  </si>
  <si>
    <t xml:space="preserve">    CONCEPTE 821  Devolució de fiances</t>
  </si>
  <si>
    <t>Aportacions  de capital del Servei Català de la Salut (CatSalut)</t>
  </si>
  <si>
    <t xml:space="preserve">    CONCEPTE 831  Aportacions de capital d'entitats autònomes de la Generalitat i del Servei Català de la Salut</t>
  </si>
  <si>
    <t xml:space="preserve">         ARTICLE 83   APORT. DE CAPITAL DE LA GENERALITAT, D'ENTITATS DEL SECTOR PÚBLIC O ADSCRITES I D'ALTRES ENTITATS</t>
  </si>
  <si>
    <t>Altres variacions d'actius financers</t>
  </si>
  <si>
    <t xml:space="preserve">         ARTICLE 89   ALTRES VARIACIONS D'ACTIUS FINANCERS</t>
  </si>
  <si>
    <t xml:space="preserve">    CONCEPTE 911  Préstecs i altres crèdits del sector públic o entitats adscrites de la Generalitat a curt termini</t>
  </si>
  <si>
    <t xml:space="preserve">    CONCEPTE 130 Personal laboral</t>
  </si>
  <si>
    <t xml:space="preserve">    CONCEPTE 131 Substitucions i eventualitats de personal laboral</t>
  </si>
  <si>
    <t>Productivitat</t>
  </si>
  <si>
    <t xml:space="preserve">    CONCEPTE 150 Productivitat</t>
  </si>
  <si>
    <t xml:space="preserve">         ARTICLE 15   INCENTIUS AL RENDIMENT I ACTIVITATS EXTRAORDINÀRIES</t>
  </si>
  <si>
    <t>Productes farmacèutics i analítiques</t>
  </si>
  <si>
    <t>Formació dels empleats públics</t>
  </si>
  <si>
    <t>Custòdia, dipòsit, emmagatzematge i destrucció</t>
  </si>
  <si>
    <t>Actuacions de control</t>
  </si>
  <si>
    <t>Solucions TIC CTTI- Serveis recurrents</t>
  </si>
  <si>
    <t>Solucions TIC CTTI- Evolutius recurrents</t>
  </si>
  <si>
    <t>Prestació de serveis amb mitjans aliens amb entitats de la Generalitat</t>
  </si>
  <si>
    <t>Prestació de serveis amb mitjans aliens amb altres entitats</t>
  </si>
  <si>
    <t xml:space="preserve">    CONCEPTE 312  Despeses d'emissió, modif. i cancel·lació de préstecs en euros</t>
  </si>
  <si>
    <t xml:space="preserve">    CONCEPTE 443  A fundacions del sector públic de la Generalitat</t>
  </si>
  <si>
    <t>Inversions en maquinària i utillatge</t>
  </si>
  <si>
    <t xml:space="preserve">    CONCEPTE 620  Inversions en maquinària, instal·lacions i utillatge</t>
  </si>
  <si>
    <t>Inversions en equips de procés de dades</t>
  </si>
  <si>
    <t>Fons bibliogràfic</t>
  </si>
  <si>
    <t xml:space="preserve">    CONCEPTE 820  Concessió de préstecs i bestretes al sector públic o entitats adscrites de la Generalitat a llarg termini</t>
  </si>
  <si>
    <t xml:space="preserve">         ARTICLE 82   CONCESSIÓ DE PRÉSTECS I BESTRETES AL SECTOR PÚBLIC O ENTITATS ADSCRITES DE LA GENERALITAT</t>
  </si>
  <si>
    <t>Concessió de préstecs i bestretes al personal a llarg termini</t>
  </si>
  <si>
    <t xml:space="preserve">    CONCEPTE 830  Concessió de préstecs i bestretes fora sector públic de la Generalitat a llarg termini</t>
  </si>
  <si>
    <t>Concessió de préstecs i bestretes al personal a curt termini</t>
  </si>
  <si>
    <t>Concessió de préstecs i bestretes fora del sector públic de la Generalitat a curt termini</t>
  </si>
  <si>
    <t xml:space="preserve">    CONCEPTE 870  Aport. De capital a entitats autònomes, SCS i entitats de dret públic de la Generalitat</t>
  </si>
  <si>
    <t>Aportacions de capital a societats mercantils del sector públic de la Generalitat</t>
  </si>
  <si>
    <t xml:space="preserve">    CONCEPTE 871  Aport. De capital a societats mercantils del sector públic de la Generalitat</t>
  </si>
  <si>
    <t xml:space="preserve">         ARTICLE 87   APORT.CAPITAL A ENTITATS DEL SP O ADSCRITES I A ALTRES ENT. PARTICIPADES</t>
  </si>
  <si>
    <t xml:space="preserve">    CONCEPTE 910  Cancel·lació préstecs en euros del SP o entitats adscrites de la Generalitat a llarg termini</t>
  </si>
  <si>
    <t xml:space="preserve">    CONCEPTE 912  Cancel·lació de préstecs i altres crèdits en euros d'ens de fora del SP de la Generalitat a llarg termini</t>
  </si>
  <si>
    <t xml:space="preserve">    CONCEPTE 913  Cancel·lació préstecs en euros de fora del SP de la Generalitat a curt termini</t>
  </si>
  <si>
    <t xml:space="preserve">    CONCEPTE 940  Devolució de fiances rebudes</t>
  </si>
  <si>
    <t>ENTITAT 9860</t>
  </si>
  <si>
    <t>Altres transferències de l'exterior</t>
  </si>
  <si>
    <t xml:space="preserve">    CONCEPTE 799 Altres transferències de l'exterior</t>
  </si>
  <si>
    <t xml:space="preserve">         ARTICLE 79   DE L'EXTERIOR</t>
  </si>
  <si>
    <t>De fundacions del sector públic o adscrites de la Generalitat</t>
  </si>
  <si>
    <t>Romanents de tresoreria d'exercicis anteriors</t>
  </si>
  <si>
    <t xml:space="preserve">         ARTICLE 87   ROMANENTS DE TRESORERIA D'EXERCICIS ANTERIORS</t>
  </si>
  <si>
    <t xml:space="preserve">    CONCEPTE 730  D'entitats autònomes administratives de la Generalitat i del Servei Català de la Salut</t>
  </si>
  <si>
    <t xml:space="preserve">         ARTICLE 73   D'ENTITATS AUTÒNOMES DE LA GENERALITAT I DEL SERVEI CATALÀ DE LA SALUT</t>
  </si>
  <si>
    <t>Interessos derivats de la gestió de pagaments</t>
  </si>
  <si>
    <t>Interessos de préstecs, bestretes i altres crèdits en euros a llarg termini dintre del sector públic de la Generalitat</t>
  </si>
  <si>
    <t xml:space="preserve">    CONCEPTE 870  Romanents de tresoreria d'exercicis anteriors</t>
  </si>
  <si>
    <t>Préstecs i altres crèdits en euros d'entitats de crèdit a curt termini</t>
  </si>
  <si>
    <t>Tributs locals i altres despeses</t>
  </si>
  <si>
    <t>Prestació de serveis d'assistència sanitària d'atenció especialitzada per compte del Catsalut</t>
  </si>
  <si>
    <t>Prestació de serveis d'assistència sanitària d'atenció especialitzada per compte de l'ICS</t>
  </si>
  <si>
    <t xml:space="preserve">D'empreses privades </t>
  </si>
  <si>
    <t xml:space="preserve">De fundacions </t>
  </si>
  <si>
    <t xml:space="preserve">Interessos de bestretes i préstecs </t>
  </si>
  <si>
    <t>Préstecs, bestretes i altres crèdits en euros del sector públic de l'Estat a curt termini</t>
  </si>
  <si>
    <t xml:space="preserve">    CONCEPTE 913  Préstecs i altres crèdits de fora del sector públic de la Generalitat a curt termini</t>
  </si>
  <si>
    <t xml:space="preserve">             CAPÍTOL 3. TAXES, VENDA DE BÉNS I SERVEIS I ALTRES INGRESSOS</t>
  </si>
  <si>
    <t xml:space="preserve">             CAPÍTOL 4. TRANSFERÈNCIES CORRENTS</t>
  </si>
  <si>
    <t xml:space="preserve">             CAPÍTOL 5.  INGRESSOS PATRIMONIALS</t>
  </si>
  <si>
    <t xml:space="preserve">             CAPÍTOL 6.  ALIENACIÓ D'INVERSIONS REALS</t>
  </si>
  <si>
    <t xml:space="preserve">             CAPÍTOL 7.  TRANSFERÈNCIES DE CAPITAL</t>
  </si>
  <si>
    <t xml:space="preserve">             CAPÍTOL 8.  VARIACIÓ D'ACTIUS FINANCERS</t>
  </si>
  <si>
    <t>Interessos de préstecs i altres crèdits en euros a llarg termini amb entitats de crèdit</t>
  </si>
  <si>
    <t>A l'Institut Català de la Salut (ICS)</t>
  </si>
  <si>
    <t xml:space="preserve">    CONCEPTE 440  A l'Institut Català de la Salut (ICS)</t>
  </si>
  <si>
    <t>A fundacions del sector públic o adscrites de la Generalitat</t>
  </si>
  <si>
    <t>A la Fundeació Clínic</t>
  </si>
  <si>
    <t>A fundacions</t>
  </si>
  <si>
    <t xml:space="preserve">    CONCEPTE 481  A fundacions</t>
  </si>
  <si>
    <t>A altres institucions sense fi</t>
  </si>
  <si>
    <t xml:space="preserve">    CONCEPTE 782  A altres institucions sense fi de lucre i a altres ens corporatius</t>
  </si>
  <si>
    <t xml:space="preserve">         ARTICLE 78   A FAMÍLIES, INSTITUCIONS SENSE FI DE LUCRE I ALTRES ENS CORPORATIUS</t>
  </si>
  <si>
    <t>Concessió de préstecs i bestretes al sector públic o entitats adscrites de la Generalitat a llarg termini</t>
  </si>
  <si>
    <t>Concessió de préstecs i bestretes fora del sector públic de la Generalitat a llarg termini</t>
  </si>
  <si>
    <t>Adquisició de participacions en</t>
  </si>
  <si>
    <t>Aportacions de Capital a ICS</t>
  </si>
  <si>
    <t>Amortització de préstecs, bestretes i altres crèdits en euros entre la Generalitat i les entitats del seu sector públic o adscrites a</t>
  </si>
  <si>
    <t>Amortització de préstecs, bestretes i altres crèdits en euros del sector públic de l'Estat</t>
  </si>
  <si>
    <t xml:space="preserve">    CONCEPTE 911  Cancel·lació de préstecs i altres crèdits en euros del SP o entitats adscrites de la Generalitat a curt termini</t>
  </si>
  <si>
    <t>Amortització de préstecs i altres crèdits en euros d'entitats de crèdit</t>
  </si>
  <si>
    <t xml:space="preserve">             CAPÍTOL 1. REMUNERACIONS DEL PERSONAL</t>
  </si>
  <si>
    <t xml:space="preserve">             CAPÍTOL 2. DESPESES CORRENTS DE BÉNS I SERVEIS</t>
  </si>
  <si>
    <t xml:space="preserve">             CAPÍTOL 3. DESPESES FINANCERES</t>
  </si>
  <si>
    <t xml:space="preserve">             CAPÍTOL 7. TRANSFERÈNCIES DE CAPITAL</t>
  </si>
  <si>
    <t xml:space="preserve">             CAPÍTOL 6. INVERSIONS REALS</t>
  </si>
  <si>
    <t xml:space="preserve">             CAPÍTOL 8.  VARIACIÓ ACTIUS FINANCERS</t>
  </si>
  <si>
    <t>Reintegraments d’ajuts i subvencions concedits en els exercicis corrent o tancat</t>
  </si>
  <si>
    <t xml:space="preserve">         ARTICLE 38   REINTEGRAMENTS</t>
  </si>
  <si>
    <t>Despeses financeres en concepte d'interessos de demora</t>
  </si>
  <si>
    <t xml:space="preserve">    CONCEPTE 340  Altres despeses financeres</t>
  </si>
  <si>
    <t xml:space="preserve">    CONCEPTE 449 A universitats públiques</t>
  </si>
  <si>
    <t>A la Universitat de Barcelona</t>
  </si>
  <si>
    <t>EXERCICI 2025 2on TRIMESTRE</t>
  </si>
  <si>
    <t xml:space="preserve">De la Fundació Clínic per a la Recerca Biomèdica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</si>
</sst>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i/>
      <sz val="8"/>
      <color indexed="10"/>
      <name val="Arial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3">
    <xf numFmtId="0" fontId="0" fillId="0" borderId="0" xfId="0"/>
    <xf numFmtId="0" fontId="12" fillId="3" borderId="0" xfId="0" applyFont="1" applyFill="1"/>
    <xf numFmtId="0" fontId="7" fillId="3" borderId="0" xfId="0" applyFont="1" applyFill="1"/>
    <xf numFmtId="0" fontId="11" fillId="3" borderId="0" xfId="0" applyFont="1" applyFill="1"/>
    <xf numFmtId="0" fontId="9" fillId="3" borderId="0" xfId="0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4" fontId="0" fillId="7" borderId="0" xfId="0" applyNumberFormat="1" applyFill="1"/>
    <xf numFmtId="0" fontId="6" fillId="7" borderId="4" xfId="0" applyFont="1" applyFill="1" applyBorder="1" applyAlignment="1">
      <alignment horizontal="center"/>
    </xf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4" fontId="10" fillId="7" borderId="4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left" wrapText="1"/>
    </xf>
    <xf numFmtId="0" fontId="6" fillId="7" borderId="4" xfId="0" applyFont="1" applyFill="1" applyBorder="1" applyAlignment="1">
      <alignment horizontal="center" vertical="center"/>
    </xf>
    <xf numFmtId="49" fontId="6" fillId="7" borderId="2" xfId="0" applyNumberFormat="1" applyFont="1" applyFill="1" applyBorder="1" applyAlignment="1">
      <alignment horizontal="left" vertical="center" wrapText="1"/>
    </xf>
    <xf numFmtId="4" fontId="6" fillId="7" borderId="4" xfId="0" applyNumberFormat="1" applyFont="1" applyFill="1" applyBorder="1" applyAlignment="1">
      <alignment vertical="center"/>
    </xf>
    <xf numFmtId="4" fontId="6" fillId="7" borderId="1" xfId="0" applyNumberFormat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9" fontId="6" fillId="0" borderId="1" xfId="1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9" fontId="6" fillId="7" borderId="4" xfId="1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1" xfId="0" applyNumberFormat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81" fillId="7" borderId="2" xfId="0" applyFont="1" applyFill="1" applyBorder="1" applyAlignment="1">
      <alignment horizontal="center" vertical="center"/>
    </xf>
    <xf numFmtId="9" fontId="9" fillId="7" borderId="4" xfId="29439" applyFont="1" applyFill="1" applyBorder="1" applyAlignment="1">
      <alignment vertical="center"/>
    </xf>
    <xf numFmtId="9" fontId="10" fillId="7" borderId="4" xfId="29439" applyFont="1" applyFill="1" applyBorder="1" applyAlignment="1">
      <alignment vertical="center"/>
    </xf>
    <xf numFmtId="4" fontId="43" fillId="0" borderId="1" xfId="0" applyNumberFormat="1" applyFont="1" applyBorder="1" applyAlignment="1">
      <alignment vertical="center"/>
    </xf>
    <xf numFmtId="9" fontId="43" fillId="0" borderId="4" xfId="29439" applyFont="1" applyFill="1" applyBorder="1" applyAlignment="1">
      <alignment vertical="center"/>
    </xf>
    <xf numFmtId="0" fontId="9" fillId="7" borderId="4" xfId="0" applyFont="1" applyFill="1" applyBorder="1" applyAlignment="1">
      <alignment horizontal="left" vertical="center" wrapText="1"/>
    </xf>
    <xf numFmtId="9" fontId="10" fillId="0" borderId="4" xfId="1" applyFont="1" applyFill="1" applyBorder="1" applyAlignment="1">
      <alignment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0" fontId="82" fillId="7" borderId="4" xfId="0" applyFont="1" applyFill="1" applyBorder="1" applyAlignment="1">
      <alignment vertical="center" wrapText="1"/>
    </xf>
    <xf numFmtId="4" fontId="82" fillId="7" borderId="1" xfId="0" applyNumberFormat="1" applyFont="1" applyFill="1" applyBorder="1" applyAlignment="1">
      <alignment vertical="center"/>
    </xf>
    <xf numFmtId="4" fontId="82" fillId="7" borderId="4" xfId="0" applyNumberFormat="1" applyFont="1" applyFill="1" applyBorder="1" applyAlignment="1">
      <alignment vertical="center"/>
    </xf>
    <xf numFmtId="0" fontId="6" fillId="7" borderId="22" xfId="0" applyFont="1" applyFill="1" applyBorder="1" applyAlignment="1">
      <alignment horizontal="center" vertical="center"/>
    </xf>
    <xf numFmtId="0" fontId="45" fillId="7" borderId="21" xfId="0" applyFont="1" applyFill="1" applyBorder="1" applyAlignment="1">
      <alignment vertical="center" wrapText="1"/>
    </xf>
    <xf numFmtId="4" fontId="45" fillId="7" borderId="35" xfId="0" applyNumberFormat="1" applyFont="1" applyFill="1" applyBorder="1" applyAlignment="1">
      <alignment vertical="center"/>
    </xf>
    <xf numFmtId="4" fontId="45" fillId="7" borderId="21" xfId="0" applyNumberFormat="1" applyFont="1" applyFill="1" applyBorder="1" applyAlignment="1">
      <alignment vertical="center"/>
    </xf>
    <xf numFmtId="9" fontId="45" fillId="7" borderId="21" xfId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0" xfId="0" applyFont="1" applyFill="1" applyAlignment="1">
      <alignment vertical="center" wrapText="1"/>
    </xf>
    <xf numFmtId="4" fontId="6" fillId="7" borderId="0" xfId="0" applyNumberFormat="1" applyFont="1" applyFill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7" borderId="39" xfId="0" applyNumberFormat="1" applyFont="1" applyFill="1" applyBorder="1" applyAlignment="1">
      <alignment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9" fontId="10" fillId="7" borderId="1" xfId="1" applyFont="1" applyFill="1" applyBorder="1" applyAlignment="1">
      <alignment horizontal="right"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 applyProtection="1">
      <alignment horizontal="left" vertical="center" wrapText="1"/>
      <protection locked="0"/>
    </xf>
    <xf numFmtId="49" fontId="6" fillId="7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 wrapText="1"/>
    </xf>
    <xf numFmtId="4" fontId="43" fillId="7" borderId="21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4" fontId="43" fillId="7" borderId="0" xfId="0" applyNumberFormat="1" applyFont="1" applyFill="1" applyAlignment="1">
      <alignment horizontal="right" vertical="center"/>
    </xf>
    <xf numFmtId="0" fontId="10" fillId="7" borderId="2" xfId="0" applyFont="1" applyFill="1" applyBorder="1" applyAlignment="1">
      <alignment vertical="center" wrapText="1"/>
    </xf>
    <xf numFmtId="4" fontId="10" fillId="0" borderId="4" xfId="0" applyNumberFormat="1" applyFont="1" applyBorder="1" applyAlignment="1">
      <alignment horizontal="right" vertical="center"/>
    </xf>
    <xf numFmtId="9" fontId="10" fillId="0" borderId="4" xfId="1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 wrapText="1"/>
    </xf>
    <xf numFmtId="0" fontId="9" fillId="7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 wrapText="1"/>
    </xf>
    <xf numFmtId="4" fontId="45" fillId="7" borderId="4" xfId="0" applyNumberFormat="1" applyFont="1" applyFill="1" applyBorder="1" applyAlignment="1">
      <alignment vertical="center"/>
    </xf>
    <xf numFmtId="0" fontId="45" fillId="3" borderId="2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 wrapText="1"/>
    </xf>
    <xf numFmtId="4" fontId="6" fillId="7" borderId="21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4" fontId="6" fillId="3" borderId="0" xfId="0" applyNumberFormat="1" applyFont="1" applyFill="1" applyAlignment="1">
      <alignment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vertical="center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7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0" customWidth="1"/>
    <col min="2" max="2" width="60.5703125" style="17" customWidth="1"/>
    <col min="3" max="4" width="12.140625" style="7" customWidth="1"/>
    <col min="5" max="7" width="12.140625" style="15" customWidth="1"/>
    <col min="8" max="16384" width="11.42578125" style="10"/>
  </cols>
  <sheetData>
    <row r="1" spans="1:7" x14ac:dyDescent="0.2">
      <c r="A1" s="18" t="s">
        <v>0</v>
      </c>
    </row>
    <row r="2" spans="1:7" x14ac:dyDescent="0.2">
      <c r="A2" s="18" t="s">
        <v>272</v>
      </c>
    </row>
    <row r="3" spans="1:7" x14ac:dyDescent="0.2">
      <c r="A3" s="6" t="s">
        <v>329</v>
      </c>
      <c r="B3" s="30"/>
      <c r="E3" s="7"/>
      <c r="F3" s="7"/>
    </row>
    <row r="4" spans="1:7" x14ac:dyDescent="0.2">
      <c r="A4" s="19" t="s">
        <v>115</v>
      </c>
      <c r="E4" s="7"/>
      <c r="F4" s="7"/>
    </row>
    <row r="5" spans="1:7" x14ac:dyDescent="0.2">
      <c r="A5" s="20" t="s">
        <v>4</v>
      </c>
    </row>
    <row r="6" spans="1:7" ht="5.25" customHeight="1" x14ac:dyDescent="0.2"/>
    <row r="7" spans="1:7" ht="50.1" customHeight="1" x14ac:dyDescent="0.2">
      <c r="A7" s="11" t="s">
        <v>116</v>
      </c>
      <c r="B7" s="12" t="s">
        <v>117</v>
      </c>
      <c r="C7" s="31" t="s">
        <v>9</v>
      </c>
      <c r="D7" s="13" t="s">
        <v>10</v>
      </c>
      <c r="E7" s="13" t="s">
        <v>2</v>
      </c>
      <c r="F7" s="34" t="s">
        <v>1</v>
      </c>
      <c r="G7" s="14" t="s">
        <v>11</v>
      </c>
    </row>
    <row r="8" spans="1:7" x14ac:dyDescent="0.2">
      <c r="A8" s="25">
        <v>3020001</v>
      </c>
      <c r="B8" s="26" t="s">
        <v>118</v>
      </c>
      <c r="C8" s="40">
        <v>2035.11</v>
      </c>
      <c r="D8" s="40">
        <v>0</v>
      </c>
      <c r="E8" s="40">
        <f>+C8+D8</f>
        <v>2035.11</v>
      </c>
      <c r="F8" s="40">
        <v>3531.2</v>
      </c>
      <c r="G8" s="50">
        <f t="shared" ref="G8:G74" si="0">IFERROR(F8/E8,0)</f>
        <v>1.7351396239023935</v>
      </c>
    </row>
    <row r="9" spans="1:7" x14ac:dyDescent="0.2">
      <c r="A9" s="25"/>
      <c r="B9" s="51" t="s">
        <v>119</v>
      </c>
      <c r="C9" s="52">
        <f t="shared" ref="C9:E10" si="1">+C8</f>
        <v>2035.11</v>
      </c>
      <c r="D9" s="52">
        <f t="shared" ref="D9" si="2">+D8</f>
        <v>0</v>
      </c>
      <c r="E9" s="53">
        <f t="shared" si="1"/>
        <v>2035.11</v>
      </c>
      <c r="F9" s="52">
        <f t="shared" ref="F9" si="3">+F8</f>
        <v>3531.2</v>
      </c>
      <c r="G9" s="50">
        <f t="shared" si="0"/>
        <v>1.7351396239023935</v>
      </c>
    </row>
    <row r="10" spans="1:7" x14ac:dyDescent="0.2">
      <c r="A10" s="54"/>
      <c r="B10" s="28" t="s">
        <v>120</v>
      </c>
      <c r="C10" s="23">
        <f t="shared" si="1"/>
        <v>2035.11</v>
      </c>
      <c r="D10" s="23">
        <f t="shared" ref="D10" si="4">+D9</f>
        <v>0</v>
      </c>
      <c r="E10" s="24">
        <f t="shared" si="1"/>
        <v>2035.11</v>
      </c>
      <c r="F10" s="23">
        <f t="shared" ref="F10" si="5">+F9</f>
        <v>3531.2</v>
      </c>
      <c r="G10" s="32">
        <f t="shared" si="0"/>
        <v>1.7351396239023935</v>
      </c>
    </row>
    <row r="11" spans="1:7" x14ac:dyDescent="0.2">
      <c r="A11" s="25">
        <v>3170001</v>
      </c>
      <c r="B11" s="26" t="s">
        <v>121</v>
      </c>
      <c r="C11" s="40">
        <v>648377602.96000004</v>
      </c>
      <c r="D11" s="40">
        <v>0</v>
      </c>
      <c r="E11" s="40">
        <f t="shared" ref="E11:E15" si="6">+C11+D11</f>
        <v>648377602.96000004</v>
      </c>
      <c r="F11" s="40">
        <v>388668952.63</v>
      </c>
      <c r="G11" s="45">
        <f t="shared" si="0"/>
        <v>0.59944845543034264</v>
      </c>
    </row>
    <row r="12" spans="1:7" x14ac:dyDescent="0.2">
      <c r="A12" s="25">
        <v>3170002</v>
      </c>
      <c r="B12" s="26" t="s">
        <v>122</v>
      </c>
      <c r="C12" s="40">
        <v>2200000</v>
      </c>
      <c r="D12" s="40">
        <v>0</v>
      </c>
      <c r="E12" s="40">
        <f t="shared" si="6"/>
        <v>2200000</v>
      </c>
      <c r="F12" s="40">
        <v>1319762.99</v>
      </c>
      <c r="G12" s="45">
        <f t="shared" si="0"/>
        <v>0.59989226818181818</v>
      </c>
    </row>
    <row r="13" spans="1:7" ht="22.5" x14ac:dyDescent="0.2">
      <c r="A13" s="25">
        <v>3170005</v>
      </c>
      <c r="B13" s="26" t="s">
        <v>286</v>
      </c>
      <c r="C13" s="40">
        <v>0</v>
      </c>
      <c r="D13" s="40">
        <v>0</v>
      </c>
      <c r="E13" s="40">
        <f t="shared" ref="E13:E14" si="7">+C13+D13</f>
        <v>0</v>
      </c>
      <c r="F13" s="40">
        <v>0</v>
      </c>
      <c r="G13" s="45">
        <f t="shared" ref="G13:G14" si="8">IFERROR(F13/E13,0)</f>
        <v>0</v>
      </c>
    </row>
    <row r="14" spans="1:7" ht="22.5" x14ac:dyDescent="0.2">
      <c r="A14" s="25">
        <v>3170007</v>
      </c>
      <c r="B14" s="26" t="s">
        <v>287</v>
      </c>
      <c r="C14" s="40">
        <v>0</v>
      </c>
      <c r="D14" s="40">
        <v>0</v>
      </c>
      <c r="E14" s="40">
        <f t="shared" si="7"/>
        <v>0</v>
      </c>
      <c r="F14" s="40">
        <v>0</v>
      </c>
      <c r="G14" s="45">
        <f t="shared" si="8"/>
        <v>0</v>
      </c>
    </row>
    <row r="15" spans="1:7" x14ac:dyDescent="0.2">
      <c r="A15" s="25">
        <v>3170009</v>
      </c>
      <c r="B15" s="26" t="s">
        <v>123</v>
      </c>
      <c r="C15" s="40">
        <v>38515051.670000002</v>
      </c>
      <c r="D15" s="40">
        <v>0</v>
      </c>
      <c r="E15" s="40">
        <f t="shared" si="6"/>
        <v>38515051.670000002</v>
      </c>
      <c r="F15" s="40">
        <v>22255633.039999999</v>
      </c>
      <c r="G15" s="45">
        <f t="shared" si="0"/>
        <v>0.57784248170528285</v>
      </c>
    </row>
    <row r="16" spans="1:7" x14ac:dyDescent="0.2">
      <c r="A16" s="25"/>
      <c r="B16" s="51" t="s">
        <v>124</v>
      </c>
      <c r="C16" s="52">
        <f>+SUM(C11:C15)</f>
        <v>689092654.63</v>
      </c>
      <c r="D16" s="52">
        <f>+SUM(D11:D15)</f>
        <v>0</v>
      </c>
      <c r="E16" s="53">
        <f>+SUM(E11:E15)</f>
        <v>689092654.63</v>
      </c>
      <c r="F16" s="52">
        <f>+SUM(F11:F15)</f>
        <v>412244348.66000003</v>
      </c>
      <c r="G16" s="50">
        <f t="shared" si="0"/>
        <v>0.59824226232878608</v>
      </c>
    </row>
    <row r="17" spans="1:7" x14ac:dyDescent="0.2">
      <c r="A17" s="25">
        <v>3180004</v>
      </c>
      <c r="B17" s="26" t="s">
        <v>205</v>
      </c>
      <c r="C17" s="40">
        <v>0</v>
      </c>
      <c r="D17" s="40">
        <v>0</v>
      </c>
      <c r="E17" s="40">
        <f>+C17+D17</f>
        <v>0</v>
      </c>
      <c r="F17" s="40">
        <v>0</v>
      </c>
      <c r="G17" s="45">
        <f t="shared" si="0"/>
        <v>0</v>
      </c>
    </row>
    <row r="18" spans="1:7" x14ac:dyDescent="0.2">
      <c r="A18" s="25"/>
      <c r="B18" s="51" t="s">
        <v>125</v>
      </c>
      <c r="C18" s="52">
        <f>+C17</f>
        <v>0</v>
      </c>
      <c r="D18" s="52">
        <f>+D17</f>
        <v>0</v>
      </c>
      <c r="E18" s="53">
        <f t="shared" ref="E18" si="9">+E17</f>
        <v>0</v>
      </c>
      <c r="F18" s="52">
        <f>+F17</f>
        <v>0</v>
      </c>
      <c r="G18" s="50">
        <f t="shared" si="0"/>
        <v>0</v>
      </c>
    </row>
    <row r="19" spans="1:7" x14ac:dyDescent="0.2">
      <c r="A19" s="25">
        <v>3190009</v>
      </c>
      <c r="B19" s="26" t="s">
        <v>126</v>
      </c>
      <c r="C19" s="40">
        <v>16047222.18</v>
      </c>
      <c r="D19" s="40">
        <v>0</v>
      </c>
      <c r="E19" s="40">
        <f t="shared" ref="E19:E20" si="10">+C19+D19</f>
        <v>16047222.18</v>
      </c>
      <c r="F19" s="40">
        <v>9874799.6199999992</v>
      </c>
      <c r="G19" s="45">
        <f t="shared" si="0"/>
        <v>0.61535881470546194</v>
      </c>
    </row>
    <row r="20" spans="1:7" x14ac:dyDescent="0.2">
      <c r="A20" s="25">
        <v>3190010</v>
      </c>
      <c r="B20" s="26" t="s">
        <v>127</v>
      </c>
      <c r="C20" s="40">
        <v>3089946.13</v>
      </c>
      <c r="D20" s="40">
        <v>0</v>
      </c>
      <c r="E20" s="40">
        <f t="shared" si="10"/>
        <v>3089946.13</v>
      </c>
      <c r="F20" s="40">
        <v>638983.46</v>
      </c>
      <c r="G20" s="45">
        <f t="shared" si="0"/>
        <v>0.20679436893613418</v>
      </c>
    </row>
    <row r="21" spans="1:7" x14ac:dyDescent="0.2">
      <c r="A21" s="25"/>
      <c r="B21" s="51" t="s">
        <v>128</v>
      </c>
      <c r="C21" s="52">
        <f>+SUM(C19:C20)</f>
        <v>19137168.309999999</v>
      </c>
      <c r="D21" s="52">
        <f>+SUM(D19:D20)</f>
        <v>0</v>
      </c>
      <c r="E21" s="53">
        <f t="shared" ref="E21" si="11">+SUM(E19:E20)</f>
        <v>19137168.309999999</v>
      </c>
      <c r="F21" s="52">
        <f>+SUM(F19:F20)</f>
        <v>10513783.079999998</v>
      </c>
      <c r="G21" s="50">
        <f t="shared" si="0"/>
        <v>0.54939074107981234</v>
      </c>
    </row>
    <row r="22" spans="1:7" x14ac:dyDescent="0.2">
      <c r="A22" s="25"/>
      <c r="B22" s="28" t="s">
        <v>129</v>
      </c>
      <c r="C22" s="55">
        <f>+C21+C18+C16</f>
        <v>708229822.93999994</v>
      </c>
      <c r="D22" s="55">
        <f>+D21+D18+D16</f>
        <v>0</v>
      </c>
      <c r="E22" s="29">
        <f t="shared" ref="E22" si="12">+E21+E18+E16</f>
        <v>708229822.93999994</v>
      </c>
      <c r="F22" s="55">
        <f>+F21+F18+F16</f>
        <v>422758131.74000001</v>
      </c>
      <c r="G22" s="33">
        <f t="shared" si="0"/>
        <v>0.5969222391469603</v>
      </c>
    </row>
    <row r="23" spans="1:7" x14ac:dyDescent="0.2">
      <c r="A23" s="25">
        <v>3820001</v>
      </c>
      <c r="B23" s="122" t="s">
        <v>323</v>
      </c>
      <c r="C23" s="40">
        <v>0</v>
      </c>
      <c r="D23" s="40">
        <v>0</v>
      </c>
      <c r="E23" s="40">
        <f t="shared" ref="E23" si="13">+C23+D23</f>
        <v>0</v>
      </c>
      <c r="F23" s="40">
        <v>0</v>
      </c>
      <c r="G23" s="45">
        <f t="shared" ref="G23" si="14">IFERROR(F23/E23,0)</f>
        <v>0</v>
      </c>
    </row>
    <row r="24" spans="1:7" x14ac:dyDescent="0.2">
      <c r="A24" s="25"/>
      <c r="B24" s="51" t="s">
        <v>128</v>
      </c>
      <c r="C24" s="52">
        <f t="shared" ref="C24:F25" si="15">+C23</f>
        <v>0</v>
      </c>
      <c r="D24" s="52">
        <f t="shared" si="15"/>
        <v>0</v>
      </c>
      <c r="E24" s="53">
        <f t="shared" si="15"/>
        <v>0</v>
      </c>
      <c r="F24" s="52">
        <f t="shared" si="15"/>
        <v>0</v>
      </c>
      <c r="G24" s="50">
        <f t="shared" ref="G24:G25" si="16">IFERROR(F24/E24,0)</f>
        <v>0</v>
      </c>
    </row>
    <row r="25" spans="1:7" x14ac:dyDescent="0.2">
      <c r="A25" s="25"/>
      <c r="B25" s="28" t="s">
        <v>324</v>
      </c>
      <c r="C25" s="55">
        <f t="shared" ref="C25" si="17">+C24</f>
        <v>0</v>
      </c>
      <c r="D25" s="55">
        <f t="shared" si="15"/>
        <v>0</v>
      </c>
      <c r="E25" s="29">
        <f t="shared" si="15"/>
        <v>0</v>
      </c>
      <c r="F25" s="55">
        <f t="shared" si="15"/>
        <v>0</v>
      </c>
      <c r="G25" s="33">
        <f t="shared" si="16"/>
        <v>0</v>
      </c>
    </row>
    <row r="26" spans="1:7" x14ac:dyDescent="0.2">
      <c r="A26" s="25">
        <v>3990009</v>
      </c>
      <c r="B26" s="26" t="s">
        <v>206</v>
      </c>
      <c r="C26" s="40">
        <v>1978848.73</v>
      </c>
      <c r="D26" s="40">
        <v>0</v>
      </c>
      <c r="E26" s="40">
        <f>+C26+D26</f>
        <v>1978848.73</v>
      </c>
      <c r="F26" s="40">
        <v>1485774.8199999998</v>
      </c>
      <c r="G26" s="45">
        <f t="shared" si="0"/>
        <v>0.75082789173076403</v>
      </c>
    </row>
    <row r="27" spans="1:7" x14ac:dyDescent="0.2">
      <c r="A27" s="25"/>
      <c r="B27" s="51" t="s">
        <v>130</v>
      </c>
      <c r="C27" s="52">
        <f t="shared" ref="C27:E28" si="18">+C26</f>
        <v>1978848.73</v>
      </c>
      <c r="D27" s="52">
        <f t="shared" ref="D27" si="19">+D26</f>
        <v>0</v>
      </c>
      <c r="E27" s="53">
        <f t="shared" si="18"/>
        <v>1978848.73</v>
      </c>
      <c r="F27" s="52">
        <f t="shared" ref="F27" si="20">+F26</f>
        <v>1485774.8199999998</v>
      </c>
      <c r="G27" s="50">
        <f t="shared" si="0"/>
        <v>0.75082789173076403</v>
      </c>
    </row>
    <row r="28" spans="1:7" x14ac:dyDescent="0.2">
      <c r="A28" s="25"/>
      <c r="B28" s="28" t="s">
        <v>131</v>
      </c>
      <c r="C28" s="55">
        <f t="shared" si="18"/>
        <v>1978848.73</v>
      </c>
      <c r="D28" s="55">
        <f t="shared" ref="D28" si="21">+D27</f>
        <v>0</v>
      </c>
      <c r="E28" s="29">
        <f t="shared" si="18"/>
        <v>1978848.73</v>
      </c>
      <c r="F28" s="55">
        <f t="shared" ref="F28" si="22">+F27</f>
        <v>1485774.8199999998</v>
      </c>
      <c r="G28" s="33">
        <f t="shared" si="0"/>
        <v>0.75082789173076403</v>
      </c>
    </row>
    <row r="29" spans="1:7" x14ac:dyDescent="0.2">
      <c r="A29" s="25"/>
      <c r="B29" s="28" t="s">
        <v>293</v>
      </c>
      <c r="C29" s="56">
        <f>+C28+C22+C25+C10</f>
        <v>710210706.77999997</v>
      </c>
      <c r="D29" s="56">
        <f>+D28+D22+D25+D10</f>
        <v>0</v>
      </c>
      <c r="E29" s="56">
        <f>+E28+E22+E25+E10</f>
        <v>710210706.77999997</v>
      </c>
      <c r="F29" s="56">
        <f>+F28+F22+F25+F10</f>
        <v>424247437.75999999</v>
      </c>
      <c r="G29" s="58">
        <f t="shared" si="0"/>
        <v>0.59735432556836676</v>
      </c>
    </row>
    <row r="30" spans="1:7" x14ac:dyDescent="0.2">
      <c r="A30" s="25">
        <v>4020019</v>
      </c>
      <c r="B30" s="26" t="s">
        <v>132</v>
      </c>
      <c r="C30" s="40">
        <v>286945.65999999997</v>
      </c>
      <c r="D30" s="40">
        <v>0</v>
      </c>
      <c r="E30" s="40">
        <f>+C30+D30</f>
        <v>286945.65999999997</v>
      </c>
      <c r="F30" s="40">
        <v>311259.09999999998</v>
      </c>
      <c r="G30" s="45">
        <f t="shared" si="0"/>
        <v>1.0847318617748043</v>
      </c>
    </row>
    <row r="31" spans="1:7" x14ac:dyDescent="0.2">
      <c r="A31" s="25"/>
      <c r="B31" s="51" t="s">
        <v>133</v>
      </c>
      <c r="C31" s="52">
        <f t="shared" ref="C31:E31" si="23">+C30</f>
        <v>286945.65999999997</v>
      </c>
      <c r="D31" s="52">
        <f t="shared" ref="D31" si="24">+D30</f>
        <v>0</v>
      </c>
      <c r="E31" s="53">
        <f t="shared" si="23"/>
        <v>286945.65999999997</v>
      </c>
      <c r="F31" s="52">
        <f t="shared" ref="F31" si="25">+F30</f>
        <v>311259.09999999998</v>
      </c>
      <c r="G31" s="50">
        <f t="shared" si="0"/>
        <v>1.0847318617748043</v>
      </c>
    </row>
    <row r="32" spans="1:7" x14ac:dyDescent="0.2">
      <c r="A32" s="25">
        <v>4030001</v>
      </c>
      <c r="B32" s="26" t="s">
        <v>134</v>
      </c>
      <c r="C32" s="40">
        <v>0</v>
      </c>
      <c r="D32" s="40">
        <v>0</v>
      </c>
      <c r="E32" s="40">
        <f>+C32+D32</f>
        <v>0</v>
      </c>
      <c r="F32" s="40">
        <v>0</v>
      </c>
      <c r="G32" s="45">
        <f t="shared" si="0"/>
        <v>0</v>
      </c>
    </row>
    <row r="33" spans="1:7" x14ac:dyDescent="0.2">
      <c r="A33" s="25"/>
      <c r="B33" s="51" t="s">
        <v>135</v>
      </c>
      <c r="C33" s="52">
        <f t="shared" ref="C33:E33" si="26">+C32</f>
        <v>0</v>
      </c>
      <c r="D33" s="52">
        <f t="shared" ref="D33" si="27">+D32</f>
        <v>0</v>
      </c>
      <c r="E33" s="53">
        <f t="shared" si="26"/>
        <v>0</v>
      </c>
      <c r="F33" s="52">
        <f t="shared" ref="F33" si="28">+F32</f>
        <v>0</v>
      </c>
      <c r="G33" s="50">
        <f t="shared" si="0"/>
        <v>0</v>
      </c>
    </row>
    <row r="34" spans="1:7" x14ac:dyDescent="0.2">
      <c r="A34" s="25">
        <v>4040001</v>
      </c>
      <c r="B34" s="51" t="s">
        <v>136</v>
      </c>
      <c r="C34" s="40">
        <v>28300</v>
      </c>
      <c r="D34" s="40">
        <v>0</v>
      </c>
      <c r="E34" s="40">
        <f>+C34+D34</f>
        <v>28300</v>
      </c>
      <c r="F34" s="40">
        <v>3750</v>
      </c>
      <c r="G34" s="50">
        <f t="shared" si="0"/>
        <v>0.13250883392226148</v>
      </c>
    </row>
    <row r="35" spans="1:7" x14ac:dyDescent="0.2">
      <c r="A35" s="25"/>
      <c r="B35" s="51" t="s">
        <v>137</v>
      </c>
      <c r="C35" s="52">
        <f>+C34</f>
        <v>28300</v>
      </c>
      <c r="D35" s="52">
        <f>+D34</f>
        <v>0</v>
      </c>
      <c r="E35" s="52">
        <f t="shared" ref="E35" si="29">+E34</f>
        <v>28300</v>
      </c>
      <c r="F35" s="52">
        <f>+F34</f>
        <v>3750</v>
      </c>
      <c r="G35" s="50">
        <f t="shared" si="0"/>
        <v>0.13250883392226148</v>
      </c>
    </row>
    <row r="36" spans="1:7" x14ac:dyDescent="0.2">
      <c r="A36" s="25">
        <v>4050001</v>
      </c>
      <c r="B36" s="26" t="s">
        <v>138</v>
      </c>
      <c r="C36" s="40">
        <v>0</v>
      </c>
      <c r="D36" s="40">
        <v>0</v>
      </c>
      <c r="E36" s="40">
        <f>+C36+D36</f>
        <v>0</v>
      </c>
      <c r="F36" s="40">
        <v>0</v>
      </c>
      <c r="G36" s="45">
        <f t="shared" si="0"/>
        <v>0</v>
      </c>
    </row>
    <row r="37" spans="1:7" x14ac:dyDescent="0.2">
      <c r="A37" s="25"/>
      <c r="B37" s="51" t="s">
        <v>139</v>
      </c>
      <c r="C37" s="52">
        <f t="shared" ref="C37:E37" si="30">+C36</f>
        <v>0</v>
      </c>
      <c r="D37" s="52">
        <f t="shared" ref="D37" si="31">+D36</f>
        <v>0</v>
      </c>
      <c r="E37" s="53">
        <f t="shared" si="30"/>
        <v>0</v>
      </c>
      <c r="F37" s="52">
        <f t="shared" ref="F37" si="32">+F36</f>
        <v>0</v>
      </c>
      <c r="G37" s="50">
        <f t="shared" si="0"/>
        <v>0</v>
      </c>
    </row>
    <row r="38" spans="1:7" x14ac:dyDescent="0.2">
      <c r="A38" s="25"/>
      <c r="B38" s="28" t="s">
        <v>140</v>
      </c>
      <c r="C38" s="55">
        <f t="shared" ref="C38:F38" si="33">+C37+C33+C31+C35</f>
        <v>315245.65999999997</v>
      </c>
      <c r="D38" s="55">
        <f t="shared" si="33"/>
        <v>0</v>
      </c>
      <c r="E38" s="55">
        <f t="shared" si="33"/>
        <v>315245.65999999997</v>
      </c>
      <c r="F38" s="55">
        <f t="shared" si="33"/>
        <v>315009.09999999998</v>
      </c>
      <c r="G38" s="33">
        <f t="shared" si="0"/>
        <v>0.99924960108887784</v>
      </c>
    </row>
    <row r="39" spans="1:7" x14ac:dyDescent="0.2">
      <c r="A39" s="25">
        <v>4100001</v>
      </c>
      <c r="B39" s="26" t="s">
        <v>207</v>
      </c>
      <c r="C39" s="40">
        <v>0</v>
      </c>
      <c r="D39" s="40">
        <v>0</v>
      </c>
      <c r="E39" s="40">
        <f>+C39+D39</f>
        <v>0</v>
      </c>
      <c r="F39" s="40">
        <v>0</v>
      </c>
      <c r="G39" s="45">
        <f t="shared" ref="G39" si="34">IFERROR(F39/E39,0)</f>
        <v>0</v>
      </c>
    </row>
    <row r="40" spans="1:7" x14ac:dyDescent="0.2">
      <c r="A40" s="25"/>
      <c r="B40" s="51" t="s">
        <v>208</v>
      </c>
      <c r="C40" s="52">
        <f>+C39</f>
        <v>0</v>
      </c>
      <c r="D40" s="52">
        <f>+D39</f>
        <v>0</v>
      </c>
      <c r="E40" s="52">
        <f>+E39</f>
        <v>0</v>
      </c>
      <c r="F40" s="52">
        <f>+F39</f>
        <v>0</v>
      </c>
      <c r="G40" s="50">
        <f t="shared" si="0"/>
        <v>0</v>
      </c>
    </row>
    <row r="41" spans="1:7" x14ac:dyDescent="0.2">
      <c r="A41" s="25"/>
      <c r="B41" s="28" t="s">
        <v>209</v>
      </c>
      <c r="C41" s="55">
        <f>+C40</f>
        <v>0</v>
      </c>
      <c r="D41" s="55">
        <f>+D40</f>
        <v>0</v>
      </c>
      <c r="E41" s="29">
        <f t="shared" ref="E41" si="35">+E40</f>
        <v>0</v>
      </c>
      <c r="F41" s="55">
        <f>+F40</f>
        <v>0</v>
      </c>
      <c r="G41" s="33">
        <f t="shared" si="0"/>
        <v>0</v>
      </c>
    </row>
    <row r="42" spans="1:7" x14ac:dyDescent="0.2">
      <c r="A42" s="60">
        <v>4300001</v>
      </c>
      <c r="B42" s="61" t="s">
        <v>141</v>
      </c>
      <c r="C42" s="40">
        <v>0</v>
      </c>
      <c r="D42" s="40">
        <v>0</v>
      </c>
      <c r="E42" s="40">
        <f t="shared" ref="E42:E43" si="36">+C42+D42</f>
        <v>0</v>
      </c>
      <c r="F42" s="40">
        <v>0</v>
      </c>
      <c r="G42" s="45">
        <f t="shared" si="0"/>
        <v>0</v>
      </c>
    </row>
    <row r="43" spans="1:7" x14ac:dyDescent="0.2">
      <c r="A43" s="25">
        <v>4305100</v>
      </c>
      <c r="B43" s="26" t="s">
        <v>210</v>
      </c>
      <c r="C43" s="40">
        <v>207366.58</v>
      </c>
      <c r="D43" s="40">
        <v>0</v>
      </c>
      <c r="E43" s="40">
        <f t="shared" si="36"/>
        <v>207366.58</v>
      </c>
      <c r="F43" s="40">
        <v>42162.78</v>
      </c>
      <c r="G43" s="45">
        <f t="shared" si="0"/>
        <v>0.20332485591458374</v>
      </c>
    </row>
    <row r="44" spans="1:7" ht="22.5" x14ac:dyDescent="0.2">
      <c r="A44" s="25"/>
      <c r="B44" s="51" t="s">
        <v>142</v>
      </c>
      <c r="C44" s="52">
        <f>+C42+C43</f>
        <v>207366.58</v>
      </c>
      <c r="D44" s="52">
        <f>+D42+D43</f>
        <v>0</v>
      </c>
      <c r="E44" s="53">
        <f t="shared" ref="E44" si="37">+E42+E43</f>
        <v>207366.58</v>
      </c>
      <c r="F44" s="52">
        <f>+F42+F43</f>
        <v>42162.78</v>
      </c>
      <c r="G44" s="50">
        <f t="shared" si="0"/>
        <v>0.20332485591458374</v>
      </c>
    </row>
    <row r="45" spans="1:7" s="27" customFormat="1" ht="22.5" x14ac:dyDescent="0.2">
      <c r="A45" s="25"/>
      <c r="B45" s="28" t="s">
        <v>143</v>
      </c>
      <c r="C45" s="55">
        <f t="shared" ref="C45:E45" si="38">+C44</f>
        <v>207366.58</v>
      </c>
      <c r="D45" s="55">
        <f t="shared" ref="D45" si="39">+D44</f>
        <v>0</v>
      </c>
      <c r="E45" s="29">
        <f t="shared" si="38"/>
        <v>207366.58</v>
      </c>
      <c r="F45" s="55">
        <f t="shared" ref="F45" si="40">+F44</f>
        <v>42162.78</v>
      </c>
      <c r="G45" s="33">
        <f t="shared" si="0"/>
        <v>0.20332485591458374</v>
      </c>
    </row>
    <row r="46" spans="1:7" x14ac:dyDescent="0.2">
      <c r="A46" s="25">
        <v>4428875</v>
      </c>
      <c r="B46" s="26" t="s">
        <v>144</v>
      </c>
      <c r="C46" s="40">
        <v>14816787.15</v>
      </c>
      <c r="D46" s="40">
        <v>0</v>
      </c>
      <c r="E46" s="40">
        <f>+C46+D46</f>
        <v>14816787.15</v>
      </c>
      <c r="F46" s="40">
        <v>7868951.1699999999</v>
      </c>
      <c r="G46" s="45">
        <f t="shared" si="0"/>
        <v>0.53108349943462607</v>
      </c>
    </row>
    <row r="47" spans="1:7" s="27" customFormat="1" x14ac:dyDescent="0.2">
      <c r="A47" s="25"/>
      <c r="B47" s="51" t="s">
        <v>145</v>
      </c>
      <c r="C47" s="52">
        <f>+C46</f>
        <v>14816787.15</v>
      </c>
      <c r="D47" s="52">
        <f>+D46</f>
        <v>0</v>
      </c>
      <c r="E47" s="53">
        <f t="shared" ref="E47" si="41">+E46</f>
        <v>14816787.15</v>
      </c>
      <c r="F47" s="52">
        <f>+F46</f>
        <v>7868951.1699999999</v>
      </c>
      <c r="G47" s="50">
        <f t="shared" si="0"/>
        <v>0.53108349943462607</v>
      </c>
    </row>
    <row r="48" spans="1:7" x14ac:dyDescent="0.2">
      <c r="A48" s="25">
        <v>4439406</v>
      </c>
      <c r="B48" s="26" t="s">
        <v>330</v>
      </c>
      <c r="C48" s="40">
        <v>0</v>
      </c>
      <c r="D48" s="40">
        <v>0</v>
      </c>
      <c r="E48" s="40">
        <f>+C48+D48</f>
        <v>0</v>
      </c>
      <c r="F48" s="40">
        <v>2274962.62</v>
      </c>
      <c r="G48" s="45">
        <f t="shared" ref="G48" si="42">IFERROR(F48/E48,0)</f>
        <v>0</v>
      </c>
    </row>
    <row r="49" spans="1:7" x14ac:dyDescent="0.2">
      <c r="A49" s="25"/>
      <c r="B49" s="51" t="s">
        <v>211</v>
      </c>
      <c r="C49" s="52">
        <f>+C48</f>
        <v>0</v>
      </c>
      <c r="D49" s="52">
        <f>+D48</f>
        <v>0</v>
      </c>
      <c r="E49" s="52">
        <f>+E48</f>
        <v>0</v>
      </c>
      <c r="F49" s="52">
        <f>+F48</f>
        <v>2274962.62</v>
      </c>
      <c r="G49" s="50">
        <f t="shared" si="0"/>
        <v>0</v>
      </c>
    </row>
    <row r="50" spans="1:7" x14ac:dyDescent="0.2">
      <c r="A50" s="25">
        <v>4480001</v>
      </c>
      <c r="B50" s="26" t="s">
        <v>146</v>
      </c>
      <c r="C50" s="40">
        <v>0</v>
      </c>
      <c r="D50" s="40">
        <v>0</v>
      </c>
      <c r="E50" s="40">
        <f>+C50+D50</f>
        <v>0</v>
      </c>
      <c r="F50" s="40">
        <v>0</v>
      </c>
      <c r="G50" s="45">
        <f t="shared" si="0"/>
        <v>0</v>
      </c>
    </row>
    <row r="51" spans="1:7" x14ac:dyDescent="0.2">
      <c r="A51" s="25"/>
      <c r="B51" s="51" t="s">
        <v>147</v>
      </c>
      <c r="C51" s="52">
        <f t="shared" ref="C51:E51" si="43">+C50</f>
        <v>0</v>
      </c>
      <c r="D51" s="52">
        <f t="shared" ref="D51" si="44">+D50</f>
        <v>0</v>
      </c>
      <c r="E51" s="53">
        <f t="shared" si="43"/>
        <v>0</v>
      </c>
      <c r="F51" s="52">
        <f t="shared" ref="F51" si="45">+F50</f>
        <v>0</v>
      </c>
      <c r="G51" s="50">
        <f t="shared" si="0"/>
        <v>0</v>
      </c>
    </row>
    <row r="52" spans="1:7" s="6" customFormat="1" ht="22.5" x14ac:dyDescent="0.2">
      <c r="A52" s="25"/>
      <c r="B52" s="28" t="s">
        <v>212</v>
      </c>
      <c r="C52" s="29">
        <f>+C51+C47+C49</f>
        <v>14816787.15</v>
      </c>
      <c r="D52" s="29">
        <f>+D51+D47+D49</f>
        <v>0</v>
      </c>
      <c r="E52" s="29">
        <f>+E51+E47+E49</f>
        <v>14816787.15</v>
      </c>
      <c r="F52" s="29">
        <f>+F51+F47+F49</f>
        <v>10143913.789999999</v>
      </c>
      <c r="G52" s="33">
        <f t="shared" si="0"/>
        <v>0.68462303516319323</v>
      </c>
    </row>
    <row r="53" spans="1:7" s="6" customFormat="1" x14ac:dyDescent="0.2">
      <c r="A53" s="25">
        <v>4700001</v>
      </c>
      <c r="B53" s="26" t="s">
        <v>288</v>
      </c>
      <c r="C53" s="40">
        <v>587640.26</v>
      </c>
      <c r="D53" s="40">
        <v>0</v>
      </c>
      <c r="E53" s="40">
        <f>+C53+D53</f>
        <v>587640.26</v>
      </c>
      <c r="F53" s="40">
        <v>217688.54</v>
      </c>
      <c r="G53" s="45">
        <f t="shared" si="0"/>
        <v>0.37044524485099101</v>
      </c>
    </row>
    <row r="54" spans="1:7" x14ac:dyDescent="0.2">
      <c r="A54" s="25"/>
      <c r="B54" s="51" t="s">
        <v>149</v>
      </c>
      <c r="C54" s="52">
        <f t="shared" ref="C54:E55" si="46">+C53</f>
        <v>587640.26</v>
      </c>
      <c r="D54" s="52">
        <f t="shared" ref="D54" si="47">+D53</f>
        <v>0</v>
      </c>
      <c r="E54" s="53">
        <f t="shared" si="46"/>
        <v>587640.26</v>
      </c>
      <c r="F54" s="52">
        <f t="shared" ref="F54" si="48">+F53</f>
        <v>217688.54</v>
      </c>
      <c r="G54" s="50">
        <f t="shared" si="0"/>
        <v>0.37044524485099101</v>
      </c>
    </row>
    <row r="55" spans="1:7" x14ac:dyDescent="0.2">
      <c r="A55" s="25"/>
      <c r="B55" s="28" t="s">
        <v>150</v>
      </c>
      <c r="C55" s="55">
        <f t="shared" si="46"/>
        <v>587640.26</v>
      </c>
      <c r="D55" s="55">
        <f t="shared" ref="D55" si="49">+D54</f>
        <v>0</v>
      </c>
      <c r="E55" s="29">
        <f t="shared" si="46"/>
        <v>587640.26</v>
      </c>
      <c r="F55" s="55">
        <f t="shared" ref="F55" si="50">+F54</f>
        <v>217688.54</v>
      </c>
      <c r="G55" s="33">
        <f t="shared" si="0"/>
        <v>0.37044524485099101</v>
      </c>
    </row>
    <row r="56" spans="1:7" x14ac:dyDescent="0.2">
      <c r="A56" s="25">
        <v>4800001</v>
      </c>
      <c r="B56" s="26" t="s">
        <v>180</v>
      </c>
      <c r="C56" s="40">
        <v>67714.789999999994</v>
      </c>
      <c r="D56" s="40">
        <v>0</v>
      </c>
      <c r="E56" s="40">
        <f>+C56+D56</f>
        <v>67714.789999999994</v>
      </c>
      <c r="F56" s="40">
        <v>343609.11</v>
      </c>
      <c r="G56" s="45">
        <f t="shared" si="0"/>
        <v>5.0743583491878219</v>
      </c>
    </row>
    <row r="57" spans="1:7" x14ac:dyDescent="0.2">
      <c r="A57" s="25"/>
      <c r="B57" s="51" t="s">
        <v>151</v>
      </c>
      <c r="C57" s="52">
        <f t="shared" ref="C57:E57" si="51">+C56</f>
        <v>67714.789999999994</v>
      </c>
      <c r="D57" s="52">
        <f t="shared" ref="D57" si="52">+D56</f>
        <v>0</v>
      </c>
      <c r="E57" s="53">
        <f t="shared" si="51"/>
        <v>67714.789999999994</v>
      </c>
      <c r="F57" s="52">
        <f t="shared" ref="F57" si="53">+F56</f>
        <v>343609.11</v>
      </c>
      <c r="G57" s="50">
        <f t="shared" si="0"/>
        <v>5.0743583491878219</v>
      </c>
    </row>
    <row r="58" spans="1:7" x14ac:dyDescent="0.2">
      <c r="A58" s="25">
        <v>4810001</v>
      </c>
      <c r="B58" s="51" t="s">
        <v>289</v>
      </c>
      <c r="C58" s="40">
        <v>228000</v>
      </c>
      <c r="D58" s="40">
        <v>0</v>
      </c>
      <c r="E58" s="40">
        <f>+C58+D58</f>
        <v>228000</v>
      </c>
      <c r="F58" s="40">
        <v>143472.85</v>
      </c>
      <c r="G58" s="50">
        <f t="shared" si="0"/>
        <v>0.62926688596491231</v>
      </c>
    </row>
    <row r="59" spans="1:7" x14ac:dyDescent="0.2">
      <c r="A59" s="25"/>
      <c r="B59" s="51" t="s">
        <v>153</v>
      </c>
      <c r="C59" s="52">
        <f t="shared" ref="C59:E59" si="54">+C58</f>
        <v>228000</v>
      </c>
      <c r="D59" s="52">
        <f t="shared" ref="D59" si="55">+D58</f>
        <v>0</v>
      </c>
      <c r="E59" s="53">
        <f t="shared" si="54"/>
        <v>228000</v>
      </c>
      <c r="F59" s="52">
        <f t="shared" ref="F59" si="56">+F58</f>
        <v>143472.85</v>
      </c>
      <c r="G59" s="50">
        <f t="shared" si="0"/>
        <v>0.62926688596491231</v>
      </c>
    </row>
    <row r="60" spans="1:7" x14ac:dyDescent="0.2">
      <c r="A60" s="25">
        <v>4820001</v>
      </c>
      <c r="B60" s="51" t="s">
        <v>213</v>
      </c>
      <c r="C60" s="40">
        <v>0</v>
      </c>
      <c r="D60" s="40">
        <v>0</v>
      </c>
      <c r="E60" s="40">
        <f>+C60+D60</f>
        <v>0</v>
      </c>
      <c r="F60" s="40">
        <v>0</v>
      </c>
      <c r="G60" s="50">
        <f t="shared" si="0"/>
        <v>0</v>
      </c>
    </row>
    <row r="61" spans="1:7" x14ac:dyDescent="0.2">
      <c r="A61" s="25"/>
      <c r="B61" s="51" t="s">
        <v>214</v>
      </c>
      <c r="C61" s="52">
        <f t="shared" ref="C61:E61" si="57">+C60</f>
        <v>0</v>
      </c>
      <c r="D61" s="52">
        <f t="shared" ref="D61" si="58">+D60</f>
        <v>0</v>
      </c>
      <c r="E61" s="53">
        <f t="shared" si="57"/>
        <v>0</v>
      </c>
      <c r="F61" s="52">
        <f t="shared" ref="F61" si="59">+F60</f>
        <v>0</v>
      </c>
      <c r="G61" s="50">
        <f t="shared" si="0"/>
        <v>0</v>
      </c>
    </row>
    <row r="62" spans="1:7" ht="22.5" x14ac:dyDescent="0.2">
      <c r="A62" s="37"/>
      <c r="B62" s="28" t="s">
        <v>215</v>
      </c>
      <c r="C62" s="29">
        <f>+C57+C59+C61</f>
        <v>295714.78999999998</v>
      </c>
      <c r="D62" s="29">
        <f>+D57+D59+D61</f>
        <v>0</v>
      </c>
      <c r="E62" s="29">
        <f t="shared" ref="E62" si="60">+E57+E59+E61</f>
        <v>295714.78999999998</v>
      </c>
      <c r="F62" s="29">
        <f>+F57+F59+F61</f>
        <v>487081.95999999996</v>
      </c>
      <c r="G62" s="33">
        <f t="shared" si="0"/>
        <v>1.6471342539208134</v>
      </c>
    </row>
    <row r="63" spans="1:7" x14ac:dyDescent="0.2">
      <c r="A63" s="25">
        <v>4930009</v>
      </c>
      <c r="B63" s="26" t="s">
        <v>154</v>
      </c>
      <c r="C63" s="40">
        <v>0</v>
      </c>
      <c r="D63" s="40">
        <v>0</v>
      </c>
      <c r="E63" s="40">
        <f>+C63+D63</f>
        <v>0</v>
      </c>
      <c r="F63" s="40">
        <v>0</v>
      </c>
      <c r="G63" s="45">
        <f t="shared" si="0"/>
        <v>0</v>
      </c>
    </row>
    <row r="64" spans="1:7" x14ac:dyDescent="0.2">
      <c r="A64" s="25"/>
      <c r="B64" s="51" t="s">
        <v>155</v>
      </c>
      <c r="C64" s="52">
        <f t="shared" ref="C64:E65" si="61">+C63</f>
        <v>0</v>
      </c>
      <c r="D64" s="52">
        <f t="shared" ref="D64" si="62">+D63</f>
        <v>0</v>
      </c>
      <c r="E64" s="53">
        <f t="shared" si="61"/>
        <v>0</v>
      </c>
      <c r="F64" s="52">
        <f t="shared" ref="F64" si="63">+F63</f>
        <v>0</v>
      </c>
      <c r="G64" s="50">
        <f t="shared" si="0"/>
        <v>0</v>
      </c>
    </row>
    <row r="65" spans="1:7" x14ac:dyDescent="0.2">
      <c r="A65" s="37"/>
      <c r="B65" s="28" t="s">
        <v>156</v>
      </c>
      <c r="C65" s="55">
        <f t="shared" si="61"/>
        <v>0</v>
      </c>
      <c r="D65" s="55">
        <f t="shared" ref="D65" si="64">+D64</f>
        <v>0</v>
      </c>
      <c r="E65" s="29">
        <f t="shared" si="61"/>
        <v>0</v>
      </c>
      <c r="F65" s="55">
        <f t="shared" ref="F65" si="65">+F64</f>
        <v>0</v>
      </c>
      <c r="G65" s="33">
        <f t="shared" si="0"/>
        <v>0</v>
      </c>
    </row>
    <row r="66" spans="1:7" x14ac:dyDescent="0.2">
      <c r="A66" s="25"/>
      <c r="B66" s="28" t="s">
        <v>294</v>
      </c>
      <c r="C66" s="56">
        <f>+C62+C55+C52+C45+C38+C65+C41</f>
        <v>16222754.440000001</v>
      </c>
      <c r="D66" s="56">
        <f>+D62+D55+D52+D45+D38+D65+D41</f>
        <v>0</v>
      </c>
      <c r="E66" s="56">
        <f>+E62+E55+E52+E45+E38+E65+E41</f>
        <v>16222754.440000001</v>
      </c>
      <c r="F66" s="56">
        <f>+F62+F55+F52+F45+F38+F65+F41</f>
        <v>11205856.169999998</v>
      </c>
      <c r="G66" s="58">
        <f t="shared" si="0"/>
        <v>0.69074929361995552</v>
      </c>
    </row>
    <row r="67" spans="1:7" x14ac:dyDescent="0.2">
      <c r="A67" s="25">
        <v>5100001</v>
      </c>
      <c r="B67" s="26" t="s">
        <v>290</v>
      </c>
      <c r="C67" s="40">
        <v>0</v>
      </c>
      <c r="D67" s="40">
        <v>0</v>
      </c>
      <c r="E67" s="40">
        <f>+C67+D67</f>
        <v>0</v>
      </c>
      <c r="F67" s="40">
        <v>0</v>
      </c>
      <c r="G67" s="45">
        <f t="shared" si="0"/>
        <v>0</v>
      </c>
    </row>
    <row r="68" spans="1:7" x14ac:dyDescent="0.2">
      <c r="A68" s="25"/>
      <c r="B68" s="51" t="s">
        <v>157</v>
      </c>
      <c r="C68" s="52">
        <f t="shared" ref="C68:E69" si="66">+C67</f>
        <v>0</v>
      </c>
      <c r="D68" s="52">
        <f t="shared" ref="D68" si="67">+D67</f>
        <v>0</v>
      </c>
      <c r="E68" s="53">
        <f t="shared" si="66"/>
        <v>0</v>
      </c>
      <c r="F68" s="52">
        <f t="shared" ref="F68" si="68">+F67</f>
        <v>0</v>
      </c>
      <c r="G68" s="50">
        <f t="shared" si="0"/>
        <v>0</v>
      </c>
    </row>
    <row r="69" spans="1:7" ht="22.5" x14ac:dyDescent="0.2">
      <c r="A69" s="25"/>
      <c r="B69" s="28" t="s">
        <v>158</v>
      </c>
      <c r="C69" s="55">
        <f t="shared" si="66"/>
        <v>0</v>
      </c>
      <c r="D69" s="55">
        <f t="shared" ref="D69" si="69">+D68</f>
        <v>0</v>
      </c>
      <c r="E69" s="29">
        <f t="shared" si="66"/>
        <v>0</v>
      </c>
      <c r="F69" s="55">
        <f t="shared" ref="F69" si="70">+F68</f>
        <v>0</v>
      </c>
      <c r="G69" s="33">
        <f t="shared" si="0"/>
        <v>0</v>
      </c>
    </row>
    <row r="70" spans="1:7" x14ac:dyDescent="0.2">
      <c r="A70" s="25">
        <v>5200002</v>
      </c>
      <c r="B70" s="26" t="s">
        <v>159</v>
      </c>
      <c r="C70" s="40">
        <v>0</v>
      </c>
      <c r="D70" s="40">
        <v>0</v>
      </c>
      <c r="E70" s="40">
        <f>+C70+D70</f>
        <v>0</v>
      </c>
      <c r="F70" s="40">
        <v>0</v>
      </c>
      <c r="G70" s="45">
        <f t="shared" si="0"/>
        <v>0</v>
      </c>
    </row>
    <row r="71" spans="1:7" x14ac:dyDescent="0.2">
      <c r="A71" s="25"/>
      <c r="B71" s="51" t="s">
        <v>160</v>
      </c>
      <c r="C71" s="52">
        <f t="shared" ref="C71:E72" si="71">+C70</f>
        <v>0</v>
      </c>
      <c r="D71" s="52">
        <f t="shared" ref="D71" si="72">+D70</f>
        <v>0</v>
      </c>
      <c r="E71" s="53">
        <f t="shared" si="71"/>
        <v>0</v>
      </c>
      <c r="F71" s="52">
        <f t="shared" ref="F71" si="73">+F70</f>
        <v>0</v>
      </c>
      <c r="G71" s="50">
        <f t="shared" si="0"/>
        <v>0</v>
      </c>
    </row>
    <row r="72" spans="1:7" x14ac:dyDescent="0.2">
      <c r="A72" s="25"/>
      <c r="B72" s="28" t="s">
        <v>216</v>
      </c>
      <c r="C72" s="55">
        <f t="shared" si="71"/>
        <v>0</v>
      </c>
      <c r="D72" s="55">
        <f t="shared" ref="D72" si="74">+D71</f>
        <v>0</v>
      </c>
      <c r="E72" s="29">
        <f t="shared" si="71"/>
        <v>0</v>
      </c>
      <c r="F72" s="55">
        <f t="shared" ref="F72" si="75">+F71</f>
        <v>0</v>
      </c>
      <c r="G72" s="33">
        <f t="shared" si="0"/>
        <v>0</v>
      </c>
    </row>
    <row r="73" spans="1:7" x14ac:dyDescent="0.2">
      <c r="A73" s="25">
        <v>5300001</v>
      </c>
      <c r="B73" s="26" t="s">
        <v>161</v>
      </c>
      <c r="C73" s="40">
        <v>0</v>
      </c>
      <c r="D73" s="40">
        <v>0</v>
      </c>
      <c r="E73" s="40">
        <f>+C73+D73</f>
        <v>0</v>
      </c>
      <c r="F73" s="40">
        <v>0</v>
      </c>
      <c r="G73" s="45">
        <f t="shared" si="0"/>
        <v>0</v>
      </c>
    </row>
    <row r="74" spans="1:7" x14ac:dyDescent="0.2">
      <c r="A74" s="25"/>
      <c r="B74" s="51" t="s">
        <v>162</v>
      </c>
      <c r="C74" s="52">
        <f t="shared" ref="C74:E74" si="76">+C73</f>
        <v>0</v>
      </c>
      <c r="D74" s="52">
        <f t="shared" ref="D74" si="77">+D73</f>
        <v>0</v>
      </c>
      <c r="E74" s="53">
        <f t="shared" si="76"/>
        <v>0</v>
      </c>
      <c r="F74" s="52">
        <f t="shared" ref="F74" si="78">+F73</f>
        <v>0</v>
      </c>
      <c r="G74" s="50">
        <f t="shared" si="0"/>
        <v>0</v>
      </c>
    </row>
    <row r="75" spans="1:7" x14ac:dyDescent="0.2">
      <c r="A75" s="25">
        <v>5310001</v>
      </c>
      <c r="B75" s="26" t="s">
        <v>163</v>
      </c>
      <c r="C75" s="40">
        <v>0</v>
      </c>
      <c r="D75" s="40">
        <v>0</v>
      </c>
      <c r="E75" s="40">
        <f>+C75+D75</f>
        <v>0</v>
      </c>
      <c r="F75" s="40">
        <v>0</v>
      </c>
      <c r="G75" s="45">
        <f t="shared" ref="G75:G144" si="79">IFERROR(F75/E75,0)</f>
        <v>0</v>
      </c>
    </row>
    <row r="76" spans="1:7" x14ac:dyDescent="0.2">
      <c r="A76" s="25"/>
      <c r="B76" s="51" t="s">
        <v>164</v>
      </c>
      <c r="C76" s="52">
        <f t="shared" ref="C76:E76" si="80">+C75</f>
        <v>0</v>
      </c>
      <c r="D76" s="52">
        <f t="shared" ref="D76" si="81">+D75</f>
        <v>0</v>
      </c>
      <c r="E76" s="53">
        <f t="shared" si="80"/>
        <v>0</v>
      </c>
      <c r="F76" s="52">
        <f t="shared" ref="F76" si="82">+F75</f>
        <v>0</v>
      </c>
      <c r="G76" s="50">
        <f t="shared" si="79"/>
        <v>0</v>
      </c>
    </row>
    <row r="77" spans="1:7" x14ac:dyDescent="0.2">
      <c r="A77" s="25">
        <v>5340001</v>
      </c>
      <c r="B77" s="26" t="s">
        <v>165</v>
      </c>
      <c r="C77" s="40">
        <v>0</v>
      </c>
      <c r="D77" s="40">
        <v>0</v>
      </c>
      <c r="E77" s="40">
        <f>+C77+D77</f>
        <v>0</v>
      </c>
      <c r="F77" s="40">
        <v>4022.73</v>
      </c>
      <c r="G77" s="45">
        <f t="shared" si="79"/>
        <v>0</v>
      </c>
    </row>
    <row r="78" spans="1:7" x14ac:dyDescent="0.2">
      <c r="A78" s="62"/>
      <c r="B78" s="51" t="s">
        <v>166</v>
      </c>
      <c r="C78" s="52">
        <f t="shared" ref="C78:E78" si="83">+C77</f>
        <v>0</v>
      </c>
      <c r="D78" s="52">
        <f t="shared" ref="D78" si="84">+D77</f>
        <v>0</v>
      </c>
      <c r="E78" s="53">
        <f t="shared" si="83"/>
        <v>0</v>
      </c>
      <c r="F78" s="52">
        <f t="shared" ref="F78" si="85">+F77</f>
        <v>4022.73</v>
      </c>
      <c r="G78" s="50">
        <f t="shared" si="79"/>
        <v>0</v>
      </c>
    </row>
    <row r="79" spans="1:7" x14ac:dyDescent="0.2">
      <c r="A79" s="25"/>
      <c r="B79" s="28" t="s">
        <v>167</v>
      </c>
      <c r="C79" s="55">
        <f>+C78+C74+C76</f>
        <v>0</v>
      </c>
      <c r="D79" s="55">
        <f>+D78+D74+D76</f>
        <v>0</v>
      </c>
      <c r="E79" s="29">
        <f t="shared" ref="E79" si="86">+E78+E74+E76</f>
        <v>0</v>
      </c>
      <c r="F79" s="55">
        <f>+F78+F74+F76</f>
        <v>4022.73</v>
      </c>
      <c r="G79" s="33">
        <f t="shared" si="79"/>
        <v>0</v>
      </c>
    </row>
    <row r="80" spans="1:7" x14ac:dyDescent="0.2">
      <c r="A80" s="25">
        <v>5400001</v>
      </c>
      <c r="B80" s="26" t="s">
        <v>217</v>
      </c>
      <c r="C80" s="40">
        <v>634876.44999999995</v>
      </c>
      <c r="D80" s="40">
        <v>0</v>
      </c>
      <c r="E80" s="40">
        <f>+C80+D80</f>
        <v>634876.44999999995</v>
      </c>
      <c r="F80" s="40">
        <v>339013.05</v>
      </c>
      <c r="G80" s="45">
        <f t="shared" si="79"/>
        <v>0.53398271427456478</v>
      </c>
    </row>
    <row r="81" spans="1:7" x14ac:dyDescent="0.2">
      <c r="A81" s="25"/>
      <c r="B81" s="51" t="s">
        <v>168</v>
      </c>
      <c r="C81" s="52">
        <f t="shared" ref="C81:E82" si="87">+C80</f>
        <v>634876.44999999995</v>
      </c>
      <c r="D81" s="52">
        <f t="shared" ref="D81" si="88">+D80</f>
        <v>0</v>
      </c>
      <c r="E81" s="53">
        <f t="shared" si="87"/>
        <v>634876.44999999995</v>
      </c>
      <c r="F81" s="52">
        <f t="shared" ref="F81" si="89">+F80</f>
        <v>339013.05</v>
      </c>
      <c r="G81" s="50">
        <f t="shared" si="79"/>
        <v>0.53398271427456478</v>
      </c>
    </row>
    <row r="82" spans="1:7" x14ac:dyDescent="0.2">
      <c r="A82" s="25"/>
      <c r="B82" s="28" t="s">
        <v>169</v>
      </c>
      <c r="C82" s="55">
        <f t="shared" si="87"/>
        <v>634876.44999999995</v>
      </c>
      <c r="D82" s="55">
        <f t="shared" ref="D82" si="90">+D81</f>
        <v>0</v>
      </c>
      <c r="E82" s="29">
        <f t="shared" si="87"/>
        <v>634876.44999999995</v>
      </c>
      <c r="F82" s="55">
        <f t="shared" ref="F82" si="91">+F81</f>
        <v>339013.05</v>
      </c>
      <c r="G82" s="33">
        <f t="shared" si="79"/>
        <v>0.53398271427456478</v>
      </c>
    </row>
    <row r="83" spans="1:7" x14ac:dyDescent="0.2">
      <c r="A83" s="25"/>
      <c r="B83" s="28" t="s">
        <v>295</v>
      </c>
      <c r="C83" s="56">
        <f t="shared" ref="C83:E83" si="92">+C82+C79+C72+C69</f>
        <v>634876.44999999995</v>
      </c>
      <c r="D83" s="56">
        <f t="shared" ref="D83" si="93">+D82+D79+D72+D69</f>
        <v>0</v>
      </c>
      <c r="E83" s="57">
        <f t="shared" si="92"/>
        <v>634876.44999999995</v>
      </c>
      <c r="F83" s="56">
        <f t="shared" ref="F83" si="94">+F82+F79+F72+F69</f>
        <v>343035.77999999997</v>
      </c>
      <c r="G83" s="58">
        <f t="shared" si="79"/>
        <v>0.5403189549714752</v>
      </c>
    </row>
    <row r="84" spans="1:7" x14ac:dyDescent="0.2">
      <c r="A84" s="37">
        <v>6000001</v>
      </c>
      <c r="B84" s="26" t="s">
        <v>170</v>
      </c>
      <c r="C84" s="40">
        <v>0</v>
      </c>
      <c r="D84" s="40">
        <v>0</v>
      </c>
      <c r="E84" s="40">
        <f>+C84+D84</f>
        <v>0</v>
      </c>
      <c r="F84" s="40">
        <v>148997.48000000001</v>
      </c>
      <c r="G84" s="45">
        <f t="shared" si="79"/>
        <v>0</v>
      </c>
    </row>
    <row r="85" spans="1:7" x14ac:dyDescent="0.2">
      <c r="A85" s="25"/>
      <c r="B85" s="51" t="s">
        <v>171</v>
      </c>
      <c r="C85" s="52">
        <f t="shared" ref="C85:E86" si="95">+C84</f>
        <v>0</v>
      </c>
      <c r="D85" s="52">
        <f t="shared" ref="D85" si="96">+D84</f>
        <v>0</v>
      </c>
      <c r="E85" s="53">
        <f t="shared" si="95"/>
        <v>0</v>
      </c>
      <c r="F85" s="52">
        <f t="shared" ref="F85" si="97">+F84</f>
        <v>148997.48000000001</v>
      </c>
      <c r="G85" s="50">
        <f t="shared" si="79"/>
        <v>0</v>
      </c>
    </row>
    <row r="86" spans="1:7" x14ac:dyDescent="0.2">
      <c r="A86" s="25"/>
      <c r="B86" s="28" t="s">
        <v>172</v>
      </c>
      <c r="C86" s="55">
        <f t="shared" si="95"/>
        <v>0</v>
      </c>
      <c r="D86" s="55">
        <f t="shared" ref="D86" si="98">+D85</f>
        <v>0</v>
      </c>
      <c r="E86" s="29">
        <f t="shared" si="95"/>
        <v>0</v>
      </c>
      <c r="F86" s="55">
        <f t="shared" ref="F86" si="99">+F85</f>
        <v>148997.48000000001</v>
      </c>
      <c r="G86" s="33">
        <f t="shared" si="79"/>
        <v>0</v>
      </c>
    </row>
    <row r="87" spans="1:7" x14ac:dyDescent="0.2">
      <c r="A87" s="37">
        <v>6100001</v>
      </c>
      <c r="B87" s="26" t="s">
        <v>173</v>
      </c>
      <c r="C87" s="40">
        <v>0</v>
      </c>
      <c r="D87" s="40">
        <v>0</v>
      </c>
      <c r="E87" s="40">
        <f>+C87+D87</f>
        <v>0</v>
      </c>
      <c r="F87" s="40">
        <v>0</v>
      </c>
      <c r="G87" s="45">
        <f t="shared" si="79"/>
        <v>0</v>
      </c>
    </row>
    <row r="88" spans="1:7" x14ac:dyDescent="0.2">
      <c r="A88" s="37"/>
      <c r="B88" s="51" t="s">
        <v>174</v>
      </c>
      <c r="C88" s="52">
        <f t="shared" ref="C88:E89" si="100">+C87</f>
        <v>0</v>
      </c>
      <c r="D88" s="52">
        <f t="shared" ref="D88" si="101">+D87</f>
        <v>0</v>
      </c>
      <c r="E88" s="53">
        <f t="shared" si="100"/>
        <v>0</v>
      </c>
      <c r="F88" s="52">
        <f t="shared" ref="F88" si="102">+F87</f>
        <v>0</v>
      </c>
      <c r="G88" s="50">
        <f t="shared" si="79"/>
        <v>0</v>
      </c>
    </row>
    <row r="89" spans="1:7" x14ac:dyDescent="0.2">
      <c r="A89" s="37"/>
      <c r="B89" s="28" t="s">
        <v>175</v>
      </c>
      <c r="C89" s="55">
        <f t="shared" si="100"/>
        <v>0</v>
      </c>
      <c r="D89" s="55">
        <f t="shared" ref="D89" si="103">+D88</f>
        <v>0</v>
      </c>
      <c r="E89" s="29">
        <f t="shared" si="100"/>
        <v>0</v>
      </c>
      <c r="F89" s="55">
        <f t="shared" ref="F89" si="104">+F88</f>
        <v>0</v>
      </c>
      <c r="G89" s="33">
        <f t="shared" si="79"/>
        <v>0</v>
      </c>
    </row>
    <row r="90" spans="1:7" x14ac:dyDescent="0.2">
      <c r="A90" s="37">
        <v>6200001</v>
      </c>
      <c r="B90" s="26" t="s">
        <v>218</v>
      </c>
      <c r="C90" s="40">
        <v>0</v>
      </c>
      <c r="D90" s="40">
        <v>0</v>
      </c>
      <c r="E90" s="40">
        <f>+C90+D90</f>
        <v>0</v>
      </c>
      <c r="F90" s="40">
        <v>0</v>
      </c>
      <c r="G90" s="45">
        <f t="shared" si="79"/>
        <v>0</v>
      </c>
    </row>
    <row r="91" spans="1:7" x14ac:dyDescent="0.2">
      <c r="A91" s="37"/>
      <c r="B91" s="51" t="s">
        <v>176</v>
      </c>
      <c r="C91" s="52">
        <f t="shared" ref="C91:E92" si="105">+C90</f>
        <v>0</v>
      </c>
      <c r="D91" s="52">
        <f t="shared" ref="D91" si="106">+D90</f>
        <v>0</v>
      </c>
      <c r="E91" s="53">
        <f t="shared" si="105"/>
        <v>0</v>
      </c>
      <c r="F91" s="52">
        <f t="shared" ref="F91" si="107">+F90</f>
        <v>0</v>
      </c>
      <c r="G91" s="50">
        <f t="shared" si="79"/>
        <v>0</v>
      </c>
    </row>
    <row r="92" spans="1:7" x14ac:dyDescent="0.2">
      <c r="A92" s="37"/>
      <c r="B92" s="28" t="s">
        <v>177</v>
      </c>
      <c r="C92" s="55">
        <f t="shared" si="105"/>
        <v>0</v>
      </c>
      <c r="D92" s="55">
        <f t="shared" ref="D92" si="108">+D91</f>
        <v>0</v>
      </c>
      <c r="E92" s="29">
        <f t="shared" si="105"/>
        <v>0</v>
      </c>
      <c r="F92" s="55">
        <f t="shared" ref="F92" si="109">+F91</f>
        <v>0</v>
      </c>
      <c r="G92" s="33">
        <f t="shared" si="79"/>
        <v>0</v>
      </c>
    </row>
    <row r="93" spans="1:7" x14ac:dyDescent="0.2">
      <c r="A93" s="25"/>
      <c r="B93" s="28" t="s">
        <v>296</v>
      </c>
      <c r="C93" s="56">
        <f>+C92+C89+C86</f>
        <v>0</v>
      </c>
      <c r="D93" s="56">
        <f t="shared" ref="D93" si="110">+D92+D89+D86</f>
        <v>0</v>
      </c>
      <c r="E93" s="57">
        <f t="shared" ref="E93" si="111">+E92+E89+E86</f>
        <v>0</v>
      </c>
      <c r="F93" s="56">
        <f t="shared" ref="F93" si="112">+F92+F89+F86</f>
        <v>148997.48000000001</v>
      </c>
      <c r="G93" s="58">
        <f t="shared" si="79"/>
        <v>0</v>
      </c>
    </row>
    <row r="94" spans="1:7" x14ac:dyDescent="0.2">
      <c r="A94" s="25">
        <v>7020019</v>
      </c>
      <c r="B94" s="26" t="s">
        <v>132</v>
      </c>
      <c r="C94" s="40">
        <v>0</v>
      </c>
      <c r="D94" s="40">
        <v>0</v>
      </c>
      <c r="E94" s="40">
        <f>+C94+D94</f>
        <v>0</v>
      </c>
      <c r="F94" s="40">
        <v>0</v>
      </c>
      <c r="G94" s="45">
        <f t="shared" si="79"/>
        <v>0</v>
      </c>
    </row>
    <row r="95" spans="1:7" x14ac:dyDescent="0.2">
      <c r="A95" s="25"/>
      <c r="B95" s="51" t="s">
        <v>178</v>
      </c>
      <c r="C95" s="52">
        <f t="shared" ref="C95:E96" si="113">+C94</f>
        <v>0</v>
      </c>
      <c r="D95" s="52">
        <f t="shared" ref="D95" si="114">+D94</f>
        <v>0</v>
      </c>
      <c r="E95" s="53">
        <f t="shared" si="113"/>
        <v>0</v>
      </c>
      <c r="F95" s="52">
        <f t="shared" ref="F95" si="115">+F94</f>
        <v>0</v>
      </c>
      <c r="G95" s="50">
        <f t="shared" si="79"/>
        <v>0</v>
      </c>
    </row>
    <row r="96" spans="1:7" x14ac:dyDescent="0.2">
      <c r="A96" s="25"/>
      <c r="B96" s="28" t="s">
        <v>179</v>
      </c>
      <c r="C96" s="55">
        <f t="shared" si="113"/>
        <v>0</v>
      </c>
      <c r="D96" s="55">
        <f t="shared" ref="D96" si="116">+D95</f>
        <v>0</v>
      </c>
      <c r="E96" s="29">
        <f t="shared" si="113"/>
        <v>0</v>
      </c>
      <c r="F96" s="55">
        <f t="shared" ref="F96" si="117">+F95</f>
        <v>0</v>
      </c>
      <c r="G96" s="33">
        <f t="shared" si="79"/>
        <v>0</v>
      </c>
    </row>
    <row r="97" spans="1:7" x14ac:dyDescent="0.2">
      <c r="A97" s="25">
        <v>7100001</v>
      </c>
      <c r="B97" s="26" t="s">
        <v>219</v>
      </c>
      <c r="C97" s="40">
        <v>0</v>
      </c>
      <c r="D97" s="40">
        <v>0</v>
      </c>
      <c r="E97" s="40">
        <f>+C97+D97</f>
        <v>0</v>
      </c>
      <c r="F97" s="40">
        <v>0</v>
      </c>
      <c r="G97" s="45">
        <f t="shared" si="79"/>
        <v>0</v>
      </c>
    </row>
    <row r="98" spans="1:7" x14ac:dyDescent="0.2">
      <c r="A98" s="25"/>
      <c r="B98" s="51" t="s">
        <v>220</v>
      </c>
      <c r="C98" s="52">
        <f t="shared" ref="C98:E99" si="118">+C97</f>
        <v>0</v>
      </c>
      <c r="D98" s="52">
        <f t="shared" ref="D98" si="119">+D97</f>
        <v>0</v>
      </c>
      <c r="E98" s="53">
        <f t="shared" si="118"/>
        <v>0</v>
      </c>
      <c r="F98" s="52">
        <f t="shared" ref="F98" si="120">+F97</f>
        <v>0</v>
      </c>
      <c r="G98" s="50">
        <f t="shared" si="79"/>
        <v>0</v>
      </c>
    </row>
    <row r="99" spans="1:7" x14ac:dyDescent="0.2">
      <c r="A99" s="25"/>
      <c r="B99" s="28" t="s">
        <v>221</v>
      </c>
      <c r="C99" s="55">
        <f t="shared" si="118"/>
        <v>0</v>
      </c>
      <c r="D99" s="55">
        <f t="shared" ref="D99" si="121">+D98</f>
        <v>0</v>
      </c>
      <c r="E99" s="29">
        <f t="shared" si="118"/>
        <v>0</v>
      </c>
      <c r="F99" s="55">
        <f t="shared" ref="F99" si="122">+F98</f>
        <v>0</v>
      </c>
      <c r="G99" s="33">
        <f t="shared" si="79"/>
        <v>0</v>
      </c>
    </row>
    <row r="100" spans="1:7" x14ac:dyDescent="0.2">
      <c r="A100" s="25">
        <v>7305100</v>
      </c>
      <c r="B100" s="26" t="s">
        <v>210</v>
      </c>
      <c r="C100" s="40">
        <v>0</v>
      </c>
      <c r="D100" s="40">
        <v>0</v>
      </c>
      <c r="E100" s="40">
        <f>+C100+D100</f>
        <v>0</v>
      </c>
      <c r="F100" s="40">
        <v>0</v>
      </c>
      <c r="G100" s="45">
        <f t="shared" ref="G100:G102" si="123">IFERROR(F100/E100,0)</f>
        <v>0</v>
      </c>
    </row>
    <row r="101" spans="1:7" ht="22.5" x14ac:dyDescent="0.2">
      <c r="A101" s="25"/>
      <c r="B101" s="51" t="s">
        <v>279</v>
      </c>
      <c r="C101" s="52">
        <f t="shared" ref="C101:F102" si="124">+C100</f>
        <v>0</v>
      </c>
      <c r="D101" s="52">
        <f t="shared" si="124"/>
        <v>0</v>
      </c>
      <c r="E101" s="53">
        <f t="shared" si="124"/>
        <v>0</v>
      </c>
      <c r="F101" s="52">
        <f t="shared" si="124"/>
        <v>0</v>
      </c>
      <c r="G101" s="50">
        <f t="shared" si="123"/>
        <v>0</v>
      </c>
    </row>
    <row r="102" spans="1:7" ht="22.5" x14ac:dyDescent="0.2">
      <c r="A102" s="25"/>
      <c r="B102" s="28" t="s">
        <v>280</v>
      </c>
      <c r="C102" s="55">
        <f t="shared" ref="C102" si="125">+C101</f>
        <v>0</v>
      </c>
      <c r="D102" s="55">
        <f t="shared" si="124"/>
        <v>0</v>
      </c>
      <c r="E102" s="29">
        <f t="shared" si="124"/>
        <v>0</v>
      </c>
      <c r="F102" s="55">
        <f t="shared" si="124"/>
        <v>0</v>
      </c>
      <c r="G102" s="33">
        <f t="shared" si="123"/>
        <v>0</v>
      </c>
    </row>
    <row r="103" spans="1:7" x14ac:dyDescent="0.2">
      <c r="A103" s="25">
        <v>7410001</v>
      </c>
      <c r="B103" s="26" t="s">
        <v>222</v>
      </c>
      <c r="C103" s="40">
        <v>0</v>
      </c>
      <c r="D103" s="40">
        <v>0</v>
      </c>
      <c r="E103" s="40">
        <f>+C103+D103</f>
        <v>0</v>
      </c>
      <c r="F103" s="40">
        <v>0</v>
      </c>
      <c r="G103" s="45">
        <f t="shared" si="79"/>
        <v>0</v>
      </c>
    </row>
    <row r="104" spans="1:7" x14ac:dyDescent="0.2">
      <c r="A104" s="25"/>
      <c r="B104" s="51" t="s">
        <v>223</v>
      </c>
      <c r="C104" s="52">
        <f t="shared" ref="C104:E104" si="126">+C103</f>
        <v>0</v>
      </c>
      <c r="D104" s="52">
        <f t="shared" ref="D104" si="127">+D103</f>
        <v>0</v>
      </c>
      <c r="E104" s="53">
        <f t="shared" si="126"/>
        <v>0</v>
      </c>
      <c r="F104" s="52">
        <f t="shared" ref="F104" si="128">+F103</f>
        <v>0</v>
      </c>
      <c r="G104" s="50">
        <f t="shared" si="79"/>
        <v>0</v>
      </c>
    </row>
    <row r="105" spans="1:7" x14ac:dyDescent="0.2">
      <c r="A105" s="25">
        <v>7430001</v>
      </c>
      <c r="B105" s="51" t="s">
        <v>276</v>
      </c>
      <c r="C105" s="40">
        <v>0</v>
      </c>
      <c r="D105" s="40">
        <v>0</v>
      </c>
      <c r="E105" s="40">
        <f>+C105+D105</f>
        <v>0</v>
      </c>
      <c r="F105" s="40">
        <v>5633719.3799999999</v>
      </c>
      <c r="G105" s="45">
        <f t="shared" si="79"/>
        <v>0</v>
      </c>
    </row>
    <row r="106" spans="1:7" x14ac:dyDescent="0.2">
      <c r="A106" s="25"/>
      <c r="B106" s="51" t="s">
        <v>224</v>
      </c>
      <c r="C106" s="52">
        <f t="shared" ref="C106:E106" si="129">+C105</f>
        <v>0</v>
      </c>
      <c r="D106" s="52">
        <f t="shared" ref="D106" si="130">+D105</f>
        <v>0</v>
      </c>
      <c r="E106" s="53">
        <f t="shared" si="129"/>
        <v>0</v>
      </c>
      <c r="F106" s="52">
        <f t="shared" ref="F106" si="131">+F105</f>
        <v>5633719.3799999999</v>
      </c>
      <c r="G106" s="50">
        <f t="shared" si="79"/>
        <v>0</v>
      </c>
    </row>
    <row r="107" spans="1:7" ht="22.5" x14ac:dyDescent="0.2">
      <c r="A107" s="25"/>
      <c r="B107" s="35" t="s">
        <v>225</v>
      </c>
      <c r="C107" s="55">
        <f t="shared" ref="C107:E107" si="132">+C104+C106</f>
        <v>0</v>
      </c>
      <c r="D107" s="55">
        <f t="shared" ref="D107" si="133">+D104+D106</f>
        <v>0</v>
      </c>
      <c r="E107" s="29">
        <f t="shared" si="132"/>
        <v>0</v>
      </c>
      <c r="F107" s="55">
        <f t="shared" ref="F107" si="134">+F104+F106</f>
        <v>5633719.3799999999</v>
      </c>
      <c r="G107" s="33">
        <f t="shared" si="79"/>
        <v>0</v>
      </c>
    </row>
    <row r="108" spans="1:7" x14ac:dyDescent="0.2">
      <c r="A108" s="25">
        <v>7600001</v>
      </c>
      <c r="B108" s="51" t="s">
        <v>226</v>
      </c>
      <c r="C108" s="40">
        <v>0</v>
      </c>
      <c r="D108" s="40">
        <v>0</v>
      </c>
      <c r="E108" s="40">
        <f>+C108+D108</f>
        <v>0</v>
      </c>
      <c r="F108" s="40">
        <v>0</v>
      </c>
      <c r="G108" s="45">
        <f t="shared" si="79"/>
        <v>0</v>
      </c>
    </row>
    <row r="109" spans="1:7" x14ac:dyDescent="0.2">
      <c r="A109" s="25"/>
      <c r="B109" s="51" t="s">
        <v>227</v>
      </c>
      <c r="C109" s="52">
        <f t="shared" ref="C109:E110" si="135">+C108</f>
        <v>0</v>
      </c>
      <c r="D109" s="52">
        <f t="shared" ref="D109" si="136">+D108</f>
        <v>0</v>
      </c>
      <c r="E109" s="53">
        <f t="shared" si="135"/>
        <v>0</v>
      </c>
      <c r="F109" s="52">
        <f t="shared" ref="F109" si="137">+F108</f>
        <v>0</v>
      </c>
      <c r="G109" s="50">
        <f t="shared" si="79"/>
        <v>0</v>
      </c>
    </row>
    <row r="110" spans="1:7" x14ac:dyDescent="0.2">
      <c r="A110" s="25"/>
      <c r="B110" s="28" t="s">
        <v>228</v>
      </c>
      <c r="C110" s="55">
        <f t="shared" si="135"/>
        <v>0</v>
      </c>
      <c r="D110" s="55">
        <f t="shared" ref="D110" si="138">+D109</f>
        <v>0</v>
      </c>
      <c r="E110" s="29">
        <f t="shared" si="135"/>
        <v>0</v>
      </c>
      <c r="F110" s="55">
        <f t="shared" ref="F110" si="139">+F109</f>
        <v>0</v>
      </c>
      <c r="G110" s="33">
        <f t="shared" si="79"/>
        <v>0</v>
      </c>
    </row>
    <row r="111" spans="1:7" x14ac:dyDescent="0.2">
      <c r="A111" s="25">
        <v>7700001</v>
      </c>
      <c r="B111" s="26" t="s">
        <v>148</v>
      </c>
      <c r="C111" s="40">
        <v>0</v>
      </c>
      <c r="D111" s="40">
        <v>0</v>
      </c>
      <c r="E111" s="40">
        <f>+C111+D111</f>
        <v>0</v>
      </c>
      <c r="F111" s="40">
        <v>0</v>
      </c>
      <c r="G111" s="45">
        <f t="shared" si="79"/>
        <v>0</v>
      </c>
    </row>
    <row r="112" spans="1:7" x14ac:dyDescent="0.2">
      <c r="A112" s="25"/>
      <c r="B112" s="51" t="s">
        <v>229</v>
      </c>
      <c r="C112" s="52">
        <f t="shared" ref="C112:E113" si="140">+C111</f>
        <v>0</v>
      </c>
      <c r="D112" s="52">
        <f t="shared" ref="D112" si="141">+D111</f>
        <v>0</v>
      </c>
      <c r="E112" s="53">
        <f t="shared" si="140"/>
        <v>0</v>
      </c>
      <c r="F112" s="52">
        <f t="shared" ref="F112" si="142">+F111</f>
        <v>0</v>
      </c>
      <c r="G112" s="50">
        <f t="shared" si="79"/>
        <v>0</v>
      </c>
    </row>
    <row r="113" spans="1:7" x14ac:dyDescent="0.2">
      <c r="A113" s="25"/>
      <c r="B113" s="28" t="s">
        <v>199</v>
      </c>
      <c r="C113" s="55">
        <f t="shared" si="140"/>
        <v>0</v>
      </c>
      <c r="D113" s="55">
        <f t="shared" ref="D113" si="143">+D112</f>
        <v>0</v>
      </c>
      <c r="E113" s="29">
        <f t="shared" si="140"/>
        <v>0</v>
      </c>
      <c r="F113" s="55">
        <f t="shared" ref="F113" si="144">+F112</f>
        <v>0</v>
      </c>
      <c r="G113" s="33">
        <f t="shared" si="79"/>
        <v>0</v>
      </c>
    </row>
    <row r="114" spans="1:7" x14ac:dyDescent="0.2">
      <c r="A114" s="25">
        <v>7800001</v>
      </c>
      <c r="B114" s="26" t="s">
        <v>180</v>
      </c>
      <c r="C114" s="40">
        <v>0</v>
      </c>
      <c r="D114" s="40">
        <v>0</v>
      </c>
      <c r="E114" s="40">
        <f>+C114+D114</f>
        <v>0</v>
      </c>
      <c r="F114" s="40">
        <v>0</v>
      </c>
      <c r="G114" s="45">
        <f t="shared" si="79"/>
        <v>0</v>
      </c>
    </row>
    <row r="115" spans="1:7" x14ac:dyDescent="0.2">
      <c r="A115" s="25"/>
      <c r="B115" s="51" t="s">
        <v>181</v>
      </c>
      <c r="C115" s="52">
        <f t="shared" ref="C115:E115" si="145">+C114</f>
        <v>0</v>
      </c>
      <c r="D115" s="52">
        <f t="shared" ref="D115" si="146">+D114</f>
        <v>0</v>
      </c>
      <c r="E115" s="53">
        <f t="shared" si="145"/>
        <v>0</v>
      </c>
      <c r="F115" s="52">
        <f t="shared" ref="F115" si="147">+F114</f>
        <v>0</v>
      </c>
      <c r="G115" s="50">
        <f t="shared" si="79"/>
        <v>0</v>
      </c>
    </row>
    <row r="116" spans="1:7" x14ac:dyDescent="0.2">
      <c r="A116" s="25">
        <v>7810001</v>
      </c>
      <c r="B116" s="26" t="s">
        <v>152</v>
      </c>
      <c r="C116" s="40">
        <v>0</v>
      </c>
      <c r="D116" s="40">
        <v>0</v>
      </c>
      <c r="E116" s="40">
        <f>+C116+D116</f>
        <v>0</v>
      </c>
      <c r="F116" s="40">
        <v>100000</v>
      </c>
      <c r="G116" s="45">
        <f t="shared" si="79"/>
        <v>0</v>
      </c>
    </row>
    <row r="117" spans="1:7" x14ac:dyDescent="0.2">
      <c r="A117" s="25"/>
      <c r="B117" s="51" t="s">
        <v>182</v>
      </c>
      <c r="C117" s="52">
        <f t="shared" ref="C117:E118" si="148">+C116</f>
        <v>0</v>
      </c>
      <c r="D117" s="52">
        <f t="shared" ref="D117" si="149">+D116</f>
        <v>0</v>
      </c>
      <c r="E117" s="53">
        <f t="shared" si="148"/>
        <v>0</v>
      </c>
      <c r="F117" s="52">
        <f t="shared" ref="F117" si="150">+F116</f>
        <v>100000</v>
      </c>
      <c r="G117" s="50">
        <f t="shared" si="79"/>
        <v>0</v>
      </c>
    </row>
    <row r="118" spans="1:7" ht="22.5" x14ac:dyDescent="0.2">
      <c r="A118" s="25"/>
      <c r="B118" s="28" t="s">
        <v>183</v>
      </c>
      <c r="C118" s="55">
        <f t="shared" si="148"/>
        <v>0</v>
      </c>
      <c r="D118" s="55">
        <f t="shared" ref="D118" si="151">+D117</f>
        <v>0</v>
      </c>
      <c r="E118" s="29">
        <f t="shared" si="148"/>
        <v>0</v>
      </c>
      <c r="F118" s="55">
        <f t="shared" ref="F118" si="152">+F117</f>
        <v>100000</v>
      </c>
      <c r="G118" s="33">
        <f t="shared" si="79"/>
        <v>0</v>
      </c>
    </row>
    <row r="119" spans="1:7" x14ac:dyDescent="0.2">
      <c r="A119" s="25">
        <v>7990001</v>
      </c>
      <c r="B119" s="26" t="s">
        <v>273</v>
      </c>
      <c r="C119" s="40">
        <v>0</v>
      </c>
      <c r="D119" s="40">
        <v>0</v>
      </c>
      <c r="E119" s="40">
        <f>+C119+D119</f>
        <v>0</v>
      </c>
      <c r="F119" s="40">
        <v>0</v>
      </c>
      <c r="G119" s="45">
        <f t="shared" ref="G119" si="153">IFERROR(F119/E119,0)</f>
        <v>0</v>
      </c>
    </row>
    <row r="120" spans="1:7" x14ac:dyDescent="0.2">
      <c r="A120" s="25"/>
      <c r="B120" s="51" t="s">
        <v>274</v>
      </c>
      <c r="C120" s="52">
        <f t="shared" ref="C120:F121" si="154">+C119</f>
        <v>0</v>
      </c>
      <c r="D120" s="52">
        <f t="shared" si="154"/>
        <v>0</v>
      </c>
      <c r="E120" s="53">
        <f t="shared" si="154"/>
        <v>0</v>
      </c>
      <c r="F120" s="52">
        <f t="shared" si="154"/>
        <v>0</v>
      </c>
      <c r="G120" s="63">
        <f t="shared" si="79"/>
        <v>0</v>
      </c>
    </row>
    <row r="121" spans="1:7" x14ac:dyDescent="0.2">
      <c r="A121" s="25"/>
      <c r="B121" s="28" t="s">
        <v>275</v>
      </c>
      <c r="C121" s="55">
        <f t="shared" si="154"/>
        <v>0</v>
      </c>
      <c r="D121" s="55">
        <f t="shared" si="154"/>
        <v>0</v>
      </c>
      <c r="E121" s="29">
        <f t="shared" si="154"/>
        <v>0</v>
      </c>
      <c r="F121" s="55">
        <f t="shared" si="154"/>
        <v>0</v>
      </c>
      <c r="G121" s="64">
        <f t="shared" si="79"/>
        <v>0</v>
      </c>
    </row>
    <row r="122" spans="1:7" x14ac:dyDescent="0.2">
      <c r="A122" s="25"/>
      <c r="B122" s="28" t="s">
        <v>297</v>
      </c>
      <c r="C122" s="65">
        <f>+C96+C107+C118+C113+C99+C110+C121+C102</f>
        <v>0</v>
      </c>
      <c r="D122" s="65">
        <f>+D96+D107+D118+D113+D99+D110+D121+D102</f>
        <v>0</v>
      </c>
      <c r="E122" s="65">
        <f>+E96+E107+E118+E113+E99+E110+E121+E102</f>
        <v>0</v>
      </c>
      <c r="F122" s="65">
        <f>+F96+F107+F118+F113+F99+F110+F121+F102</f>
        <v>5733719.3799999999</v>
      </c>
      <c r="G122" s="66">
        <f t="shared" si="79"/>
        <v>0</v>
      </c>
    </row>
    <row r="123" spans="1:7" x14ac:dyDescent="0.2">
      <c r="A123" s="37">
        <v>8106680</v>
      </c>
      <c r="B123" s="26" t="s">
        <v>184</v>
      </c>
      <c r="C123" s="40">
        <v>246919.58</v>
      </c>
      <c r="D123" s="40">
        <v>0</v>
      </c>
      <c r="E123" s="40">
        <f t="shared" ref="E123" si="155">+C123+D123</f>
        <v>246919.58</v>
      </c>
      <c r="F123" s="40">
        <v>0</v>
      </c>
      <c r="G123" s="45">
        <f t="shared" si="79"/>
        <v>0</v>
      </c>
    </row>
    <row r="124" spans="1:7" ht="22.5" x14ac:dyDescent="0.2">
      <c r="A124" s="37"/>
      <c r="B124" s="67" t="s">
        <v>230</v>
      </c>
      <c r="C124" s="52">
        <f>+C123</f>
        <v>246919.58</v>
      </c>
      <c r="D124" s="52">
        <f>+D123</f>
        <v>0</v>
      </c>
      <c r="E124" s="52">
        <f>+E123</f>
        <v>246919.58</v>
      </c>
      <c r="F124" s="52">
        <f>+F123</f>
        <v>0</v>
      </c>
      <c r="G124" s="50">
        <f t="shared" si="79"/>
        <v>0</v>
      </c>
    </row>
    <row r="125" spans="1:7" s="27" customFormat="1" x14ac:dyDescent="0.2">
      <c r="A125" s="37">
        <v>8140001</v>
      </c>
      <c r="B125" s="26" t="s">
        <v>185</v>
      </c>
      <c r="C125" s="40">
        <v>0</v>
      </c>
      <c r="D125" s="40">
        <v>0</v>
      </c>
      <c r="E125" s="40">
        <f>+C125+D125</f>
        <v>0</v>
      </c>
      <c r="F125" s="40">
        <v>0</v>
      </c>
      <c r="G125" s="45">
        <f t="shared" si="79"/>
        <v>0</v>
      </c>
    </row>
    <row r="126" spans="1:7" x14ac:dyDescent="0.2">
      <c r="A126" s="37"/>
      <c r="B126" s="51" t="s">
        <v>186</v>
      </c>
      <c r="C126" s="52">
        <f t="shared" ref="C126:E126" si="156">+C125</f>
        <v>0</v>
      </c>
      <c r="D126" s="52">
        <f t="shared" ref="D126" si="157">+D125</f>
        <v>0</v>
      </c>
      <c r="E126" s="53">
        <f t="shared" si="156"/>
        <v>0</v>
      </c>
      <c r="F126" s="52">
        <f t="shared" ref="F126" si="158">+F125</f>
        <v>0</v>
      </c>
      <c r="G126" s="50">
        <f t="shared" si="79"/>
        <v>0</v>
      </c>
    </row>
    <row r="127" spans="1:7" x14ac:dyDescent="0.2">
      <c r="A127" s="37"/>
      <c r="B127" s="28" t="s">
        <v>187</v>
      </c>
      <c r="C127" s="55">
        <f>+C126+C124</f>
        <v>246919.58</v>
      </c>
      <c r="D127" s="55">
        <f>+D126+D124</f>
        <v>0</v>
      </c>
      <c r="E127" s="55">
        <f>+E126+E124</f>
        <v>246919.58</v>
      </c>
      <c r="F127" s="55">
        <f>+F126+F124</f>
        <v>0</v>
      </c>
      <c r="G127" s="68">
        <f t="shared" si="79"/>
        <v>0</v>
      </c>
    </row>
    <row r="128" spans="1:7" s="6" customFormat="1" x14ac:dyDescent="0.2">
      <c r="A128" s="37">
        <v>8200001</v>
      </c>
      <c r="B128" s="26" t="s">
        <v>188</v>
      </c>
      <c r="C128" s="40">
        <v>0</v>
      </c>
      <c r="D128" s="40">
        <v>0</v>
      </c>
      <c r="E128" s="40">
        <f>+C128+D128</f>
        <v>0</v>
      </c>
      <c r="F128" s="40">
        <v>250</v>
      </c>
      <c r="G128" s="45">
        <f t="shared" si="79"/>
        <v>0</v>
      </c>
    </row>
    <row r="129" spans="1:7" s="6" customFormat="1" x14ac:dyDescent="0.2">
      <c r="A129" s="37"/>
      <c r="B129" s="51" t="s">
        <v>231</v>
      </c>
      <c r="C129" s="52">
        <f t="shared" ref="C129:E129" si="159">+C128</f>
        <v>0</v>
      </c>
      <c r="D129" s="52">
        <f t="shared" ref="D129" si="160">+D128</f>
        <v>0</v>
      </c>
      <c r="E129" s="53">
        <f t="shared" si="159"/>
        <v>0</v>
      </c>
      <c r="F129" s="52">
        <f t="shared" ref="F129" si="161">+F128</f>
        <v>250</v>
      </c>
      <c r="G129" s="50">
        <f t="shared" si="79"/>
        <v>0</v>
      </c>
    </row>
    <row r="130" spans="1:7" x14ac:dyDescent="0.2">
      <c r="A130" s="37">
        <v>8210001</v>
      </c>
      <c r="B130" s="26" t="s">
        <v>189</v>
      </c>
      <c r="C130" s="40">
        <v>0</v>
      </c>
      <c r="D130" s="40">
        <v>0</v>
      </c>
      <c r="E130" s="40">
        <f>+C130+D130</f>
        <v>0</v>
      </c>
      <c r="F130" s="40">
        <v>15860</v>
      </c>
      <c r="G130" s="45">
        <f t="shared" si="79"/>
        <v>0</v>
      </c>
    </row>
    <row r="131" spans="1:7" x14ac:dyDescent="0.2">
      <c r="A131" s="37"/>
      <c r="B131" s="51" t="s">
        <v>232</v>
      </c>
      <c r="C131" s="52">
        <f>+C130</f>
        <v>0</v>
      </c>
      <c r="D131" s="52">
        <f>+D130</f>
        <v>0</v>
      </c>
      <c r="E131" s="53">
        <f t="shared" ref="E131" si="162">+E130</f>
        <v>0</v>
      </c>
      <c r="F131" s="52">
        <f>+F130</f>
        <v>15860</v>
      </c>
      <c r="G131" s="50">
        <f t="shared" si="79"/>
        <v>0</v>
      </c>
    </row>
    <row r="132" spans="1:7" x14ac:dyDescent="0.2">
      <c r="A132" s="37"/>
      <c r="B132" s="28" t="s">
        <v>190</v>
      </c>
      <c r="C132" s="55">
        <f t="shared" ref="C132:E132" si="163">+C129+C131</f>
        <v>0</v>
      </c>
      <c r="D132" s="55">
        <f t="shared" ref="D132" si="164">+D129+D131</f>
        <v>0</v>
      </c>
      <c r="E132" s="29">
        <f t="shared" si="163"/>
        <v>0</v>
      </c>
      <c r="F132" s="55">
        <f t="shared" ref="F132" si="165">+F129+F131</f>
        <v>16110</v>
      </c>
      <c r="G132" s="33">
        <f t="shared" si="79"/>
        <v>0</v>
      </c>
    </row>
    <row r="133" spans="1:7" x14ac:dyDescent="0.2">
      <c r="A133" s="25">
        <v>8315100</v>
      </c>
      <c r="B133" s="26" t="s">
        <v>233</v>
      </c>
      <c r="C133" s="40">
        <v>11954210.68</v>
      </c>
      <c r="D133" s="40">
        <v>0</v>
      </c>
      <c r="E133" s="40">
        <f>+C133+D133</f>
        <v>11954210.68</v>
      </c>
      <c r="F133" s="40">
        <v>0</v>
      </c>
      <c r="G133" s="45">
        <f t="shared" si="79"/>
        <v>0</v>
      </c>
    </row>
    <row r="134" spans="1:7" ht="22.5" x14ac:dyDescent="0.2">
      <c r="A134" s="62"/>
      <c r="B134" s="51" t="s">
        <v>234</v>
      </c>
      <c r="C134" s="52">
        <f t="shared" ref="C134:E135" si="166">+C133</f>
        <v>11954210.68</v>
      </c>
      <c r="D134" s="52">
        <f t="shared" ref="D134" si="167">+D133</f>
        <v>0</v>
      </c>
      <c r="E134" s="53">
        <f t="shared" si="166"/>
        <v>11954210.68</v>
      </c>
      <c r="F134" s="52">
        <f t="shared" ref="F134" si="168">+F133</f>
        <v>0</v>
      </c>
      <c r="G134" s="50">
        <f t="shared" si="79"/>
        <v>0</v>
      </c>
    </row>
    <row r="135" spans="1:7" ht="22.5" x14ac:dyDescent="0.2">
      <c r="A135" s="37"/>
      <c r="B135" s="28" t="s">
        <v>235</v>
      </c>
      <c r="C135" s="55">
        <f t="shared" si="166"/>
        <v>11954210.68</v>
      </c>
      <c r="D135" s="55">
        <f t="shared" ref="D135" si="169">+D134</f>
        <v>0</v>
      </c>
      <c r="E135" s="29">
        <f t="shared" si="166"/>
        <v>11954210.68</v>
      </c>
      <c r="F135" s="55">
        <f t="shared" ref="F135" si="170">+F134</f>
        <v>0</v>
      </c>
      <c r="G135" s="68">
        <f t="shared" si="79"/>
        <v>0</v>
      </c>
    </row>
    <row r="136" spans="1:7" x14ac:dyDescent="0.2">
      <c r="A136" s="60">
        <v>8700001</v>
      </c>
      <c r="B136" s="61" t="s">
        <v>277</v>
      </c>
      <c r="C136" s="40">
        <v>0</v>
      </c>
      <c r="D136" s="40">
        <v>0</v>
      </c>
      <c r="E136" s="40">
        <f>+C136+D136</f>
        <v>0</v>
      </c>
      <c r="F136" s="40">
        <v>0</v>
      </c>
      <c r="G136" s="45">
        <f t="shared" ref="G136:G138" si="171">IFERROR(F136/E136,0)</f>
        <v>0</v>
      </c>
    </row>
    <row r="137" spans="1:7" x14ac:dyDescent="0.2">
      <c r="A137" s="25"/>
      <c r="B137" s="51" t="s">
        <v>283</v>
      </c>
      <c r="C137" s="52">
        <f t="shared" ref="C137:F138" si="172">+C136</f>
        <v>0</v>
      </c>
      <c r="D137" s="52">
        <f t="shared" si="172"/>
        <v>0</v>
      </c>
      <c r="E137" s="53">
        <f t="shared" si="172"/>
        <v>0</v>
      </c>
      <c r="F137" s="52">
        <f t="shared" si="172"/>
        <v>0</v>
      </c>
      <c r="G137" s="50">
        <f t="shared" si="171"/>
        <v>0</v>
      </c>
    </row>
    <row r="138" spans="1:7" x14ac:dyDescent="0.2">
      <c r="A138" s="25"/>
      <c r="B138" s="28" t="s">
        <v>278</v>
      </c>
      <c r="C138" s="55">
        <f t="shared" ref="C138" si="173">+C137</f>
        <v>0</v>
      </c>
      <c r="D138" s="55">
        <f t="shared" si="172"/>
        <v>0</v>
      </c>
      <c r="E138" s="29">
        <f t="shared" si="172"/>
        <v>0</v>
      </c>
      <c r="F138" s="55">
        <f t="shared" si="172"/>
        <v>0</v>
      </c>
      <c r="G138" s="33">
        <f t="shared" si="171"/>
        <v>0</v>
      </c>
    </row>
    <row r="139" spans="1:7" x14ac:dyDescent="0.2">
      <c r="A139" s="25">
        <v>8900001</v>
      </c>
      <c r="B139" s="26" t="s">
        <v>236</v>
      </c>
      <c r="C139" s="40">
        <v>0</v>
      </c>
      <c r="D139" s="40">
        <v>0</v>
      </c>
      <c r="E139" s="40">
        <f>+C139+D139</f>
        <v>0</v>
      </c>
      <c r="F139" s="40">
        <v>0</v>
      </c>
      <c r="G139" s="45">
        <f t="shared" si="79"/>
        <v>0</v>
      </c>
    </row>
    <row r="140" spans="1:7" x14ac:dyDescent="0.2">
      <c r="A140" s="25"/>
      <c r="B140" s="51" t="s">
        <v>191</v>
      </c>
      <c r="C140" s="52">
        <f t="shared" ref="C140:E141" si="174">+C139</f>
        <v>0</v>
      </c>
      <c r="D140" s="52">
        <f t="shared" ref="D140" si="175">+D139</f>
        <v>0</v>
      </c>
      <c r="E140" s="53">
        <f t="shared" si="174"/>
        <v>0</v>
      </c>
      <c r="F140" s="52">
        <f t="shared" ref="F140" si="176">+F139</f>
        <v>0</v>
      </c>
      <c r="G140" s="50">
        <f t="shared" si="79"/>
        <v>0</v>
      </c>
    </row>
    <row r="141" spans="1:7" x14ac:dyDescent="0.2">
      <c r="A141" s="25"/>
      <c r="B141" s="28" t="s">
        <v>237</v>
      </c>
      <c r="C141" s="55">
        <f t="shared" si="174"/>
        <v>0</v>
      </c>
      <c r="D141" s="55">
        <f t="shared" ref="D141" si="177">+D140</f>
        <v>0</v>
      </c>
      <c r="E141" s="29">
        <f t="shared" si="174"/>
        <v>0</v>
      </c>
      <c r="F141" s="55">
        <f t="shared" ref="F141" si="178">+F140</f>
        <v>0</v>
      </c>
      <c r="G141" s="33">
        <f t="shared" si="79"/>
        <v>0</v>
      </c>
    </row>
    <row r="142" spans="1:7" x14ac:dyDescent="0.2">
      <c r="A142" s="25"/>
      <c r="B142" s="28" t="s">
        <v>298</v>
      </c>
      <c r="C142" s="56">
        <f>+C132+C127+C135+C141+C138</f>
        <v>12201130.26</v>
      </c>
      <c r="D142" s="56">
        <f>+D132+D127+D135+D141+D138</f>
        <v>0</v>
      </c>
      <c r="E142" s="56">
        <f>+E132+E127+E135+E141+E138</f>
        <v>12201130.26</v>
      </c>
      <c r="F142" s="56">
        <f>+F132+F127+F135+F141+F138</f>
        <v>16110</v>
      </c>
      <c r="G142" s="58">
        <f t="shared" si="79"/>
        <v>1.3203694786223846E-3</v>
      </c>
    </row>
    <row r="143" spans="1:7" x14ac:dyDescent="0.2">
      <c r="A143" s="25">
        <v>9110001</v>
      </c>
      <c r="B143" s="26" t="s">
        <v>291</v>
      </c>
      <c r="C143" s="40">
        <v>0</v>
      </c>
      <c r="D143" s="40">
        <v>0</v>
      </c>
      <c r="E143" s="40">
        <f>+C143+D143</f>
        <v>0</v>
      </c>
      <c r="F143" s="40">
        <v>34350</v>
      </c>
      <c r="G143" s="45">
        <f t="shared" si="79"/>
        <v>0</v>
      </c>
    </row>
    <row r="144" spans="1:7" ht="22.5" x14ac:dyDescent="0.2">
      <c r="A144" s="25"/>
      <c r="B144" s="51" t="s">
        <v>238</v>
      </c>
      <c r="C144" s="69">
        <f t="shared" ref="C144:E144" si="179">+C143</f>
        <v>0</v>
      </c>
      <c r="D144" s="69">
        <f t="shared" ref="D144" si="180">+D143</f>
        <v>0</v>
      </c>
      <c r="E144" s="70">
        <f t="shared" si="179"/>
        <v>0</v>
      </c>
      <c r="F144" s="69">
        <f t="shared" ref="F144" si="181">+F143</f>
        <v>34350</v>
      </c>
      <c r="G144" s="71">
        <f t="shared" si="79"/>
        <v>0</v>
      </c>
    </row>
    <row r="145" spans="1:7" x14ac:dyDescent="0.2">
      <c r="A145" s="25">
        <v>9130001</v>
      </c>
      <c r="B145" s="26" t="s">
        <v>284</v>
      </c>
      <c r="C145" s="40">
        <v>0</v>
      </c>
      <c r="D145" s="40">
        <v>0</v>
      </c>
      <c r="E145" s="40">
        <f>+C145+D145</f>
        <v>0</v>
      </c>
      <c r="F145" s="40">
        <v>23041980.98</v>
      </c>
      <c r="G145" s="45">
        <f t="shared" ref="G145:G154" si="182">IFERROR(F145/E145,0)</f>
        <v>0</v>
      </c>
    </row>
    <row r="146" spans="1:7" ht="22.5" x14ac:dyDescent="0.2">
      <c r="A146" s="25"/>
      <c r="B146" s="51" t="s">
        <v>292</v>
      </c>
      <c r="C146" s="52">
        <f t="shared" ref="C146:E146" si="183">+C145</f>
        <v>0</v>
      </c>
      <c r="D146" s="52">
        <f t="shared" ref="D146" si="184">+D145</f>
        <v>0</v>
      </c>
      <c r="E146" s="53">
        <f t="shared" si="183"/>
        <v>0</v>
      </c>
      <c r="F146" s="52">
        <f t="shared" ref="F146" si="185">+F145</f>
        <v>23041980.98</v>
      </c>
      <c r="G146" s="50">
        <f t="shared" si="182"/>
        <v>0</v>
      </c>
    </row>
    <row r="147" spans="1:7" customFormat="1" x14ac:dyDescent="0.2">
      <c r="A147" s="25"/>
      <c r="B147" s="28" t="s">
        <v>192</v>
      </c>
      <c r="C147" s="55">
        <f t="shared" ref="C147:E147" si="186">+C146+C144</f>
        <v>0</v>
      </c>
      <c r="D147" s="55">
        <f t="shared" ref="D147" si="187">+D146+D144</f>
        <v>0</v>
      </c>
      <c r="E147" s="29">
        <f t="shared" si="186"/>
        <v>0</v>
      </c>
      <c r="F147" s="55">
        <f t="shared" ref="F147" si="188">+F146+F144</f>
        <v>23076330.98</v>
      </c>
      <c r="G147" s="33">
        <f t="shared" si="182"/>
        <v>0</v>
      </c>
    </row>
    <row r="148" spans="1:7" x14ac:dyDescent="0.2">
      <c r="A148" s="25">
        <v>9300001</v>
      </c>
      <c r="B148" s="26" t="s">
        <v>193</v>
      </c>
      <c r="C148" s="40">
        <v>0</v>
      </c>
      <c r="D148" s="40">
        <v>0</v>
      </c>
      <c r="E148" s="40">
        <f>+C148+D148</f>
        <v>0</v>
      </c>
      <c r="F148" s="40">
        <v>0</v>
      </c>
      <c r="G148" s="45">
        <f t="shared" si="182"/>
        <v>0</v>
      </c>
    </row>
    <row r="149" spans="1:7" x14ac:dyDescent="0.2">
      <c r="A149" s="25"/>
      <c r="B149" s="51" t="s">
        <v>194</v>
      </c>
      <c r="C149" s="52">
        <f t="shared" ref="C149:E150" si="189">+C148</f>
        <v>0</v>
      </c>
      <c r="D149" s="52">
        <f t="shared" ref="D149" si="190">+D148</f>
        <v>0</v>
      </c>
      <c r="E149" s="53">
        <f t="shared" si="189"/>
        <v>0</v>
      </c>
      <c r="F149" s="52">
        <f t="shared" ref="F149" si="191">+F148</f>
        <v>0</v>
      </c>
      <c r="G149" s="50">
        <f t="shared" si="182"/>
        <v>0</v>
      </c>
    </row>
    <row r="150" spans="1:7" x14ac:dyDescent="0.2">
      <c r="A150" s="25"/>
      <c r="B150" s="28" t="s">
        <v>195</v>
      </c>
      <c r="C150" s="55">
        <f t="shared" si="189"/>
        <v>0</v>
      </c>
      <c r="D150" s="55">
        <f t="shared" ref="D150" si="192">+D149</f>
        <v>0</v>
      </c>
      <c r="E150" s="29">
        <f t="shared" si="189"/>
        <v>0</v>
      </c>
      <c r="F150" s="55">
        <f t="shared" ref="F150" si="193">+F149</f>
        <v>0</v>
      </c>
      <c r="G150" s="33">
        <f t="shared" si="182"/>
        <v>0</v>
      </c>
    </row>
    <row r="151" spans="1:7" x14ac:dyDescent="0.2">
      <c r="A151" s="25">
        <v>9500001</v>
      </c>
      <c r="B151" s="26" t="s">
        <v>110</v>
      </c>
      <c r="C151" s="40">
        <v>0</v>
      </c>
      <c r="D151" s="40">
        <v>0</v>
      </c>
      <c r="E151" s="40">
        <f>+C151+D151</f>
        <v>0</v>
      </c>
      <c r="F151" s="40">
        <v>0</v>
      </c>
      <c r="G151" s="45">
        <f t="shared" si="182"/>
        <v>0</v>
      </c>
    </row>
    <row r="152" spans="1:7" x14ac:dyDescent="0.2">
      <c r="A152" s="25"/>
      <c r="B152" s="51" t="s">
        <v>196</v>
      </c>
      <c r="C152" s="52">
        <f t="shared" ref="C152:E153" si="194">+C151</f>
        <v>0</v>
      </c>
      <c r="D152" s="52">
        <f t="shared" ref="D152" si="195">+D151</f>
        <v>0</v>
      </c>
      <c r="E152" s="53">
        <f t="shared" si="194"/>
        <v>0</v>
      </c>
      <c r="F152" s="52">
        <f t="shared" ref="F152" si="196">+F151</f>
        <v>0</v>
      </c>
      <c r="G152" s="50">
        <f t="shared" si="182"/>
        <v>0</v>
      </c>
    </row>
    <row r="153" spans="1:7" x14ac:dyDescent="0.2">
      <c r="A153" s="25"/>
      <c r="B153" s="28" t="s">
        <v>112</v>
      </c>
      <c r="C153" s="55">
        <f t="shared" si="194"/>
        <v>0</v>
      </c>
      <c r="D153" s="55">
        <f t="shared" ref="D153" si="197">+D152</f>
        <v>0</v>
      </c>
      <c r="E153" s="29">
        <f t="shared" si="194"/>
        <v>0</v>
      </c>
      <c r="F153" s="55">
        <f t="shared" ref="F153" si="198">+F152</f>
        <v>0</v>
      </c>
      <c r="G153" s="33">
        <f t="shared" si="182"/>
        <v>0</v>
      </c>
    </row>
    <row r="154" spans="1:7" s="6" customFormat="1" x14ac:dyDescent="0.2">
      <c r="A154" s="25"/>
      <c r="B154" s="28" t="s">
        <v>197</v>
      </c>
      <c r="C154" s="56">
        <f t="shared" ref="C154:E154" si="199">+C153+C150+C147</f>
        <v>0</v>
      </c>
      <c r="D154" s="56">
        <f t="shared" ref="D154" si="200">+D153+D150+D147</f>
        <v>0</v>
      </c>
      <c r="E154" s="57">
        <f t="shared" si="199"/>
        <v>0</v>
      </c>
      <c r="F154" s="56">
        <f t="shared" ref="F154" si="201">+F153+F150+F147</f>
        <v>23076330.98</v>
      </c>
      <c r="G154" s="58">
        <f t="shared" si="182"/>
        <v>0</v>
      </c>
    </row>
    <row r="155" spans="1:7" s="6" customFormat="1" x14ac:dyDescent="0.2">
      <c r="A155" s="25"/>
      <c r="B155" s="72"/>
      <c r="C155" s="73"/>
      <c r="D155" s="73"/>
      <c r="E155" s="74"/>
      <c r="F155" s="73"/>
      <c r="G155" s="74"/>
    </row>
    <row r="156" spans="1:7" s="6" customFormat="1" x14ac:dyDescent="0.2">
      <c r="A156" s="75"/>
      <c r="B156" s="76" t="s">
        <v>198</v>
      </c>
      <c r="C156" s="77">
        <f>+C154+C142+C122+C93+C83+C66+C29</f>
        <v>739269467.92999995</v>
      </c>
      <c r="D156" s="77">
        <f>+D154+D142+D122+D93+D83+D66+D29</f>
        <v>0</v>
      </c>
      <c r="E156" s="78">
        <f>+E154+E142+E122+E93+E83+E66+E29</f>
        <v>739269467.92999995</v>
      </c>
      <c r="F156" s="77">
        <f>+F154+F142+F122+F93+F83+F66+F29</f>
        <v>464771487.55000001</v>
      </c>
      <c r="G156" s="79">
        <f t="shared" ref="G156" si="202">IFERROR(F156/E156,0)</f>
        <v>0.62869022421741394</v>
      </c>
    </row>
    <row r="157" spans="1:7" x14ac:dyDescent="0.2">
      <c r="A157" s="80"/>
      <c r="B157" s="81"/>
      <c r="C157" s="82"/>
      <c r="D157" s="82"/>
      <c r="E157" s="82"/>
      <c r="F157" s="82"/>
      <c r="G157" s="82"/>
    </row>
  </sheetData>
  <autoFilter ref="A7:G157" xr:uid="{00000000-0001-0000-0000-000000000000}"/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E152:E154 G156 C152:C155 G9:G12 G103:G118 G139:G142 G123:G135 G49:G99 G26:G38 G40:G47 G15:G2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8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0.5703125" customWidth="1"/>
    <col min="3" max="7" width="12.140625" customWidth="1"/>
  </cols>
  <sheetData>
    <row r="1" spans="1:7" x14ac:dyDescent="0.2">
      <c r="A1" s="2" t="s">
        <v>0</v>
      </c>
      <c r="B1" s="1"/>
      <c r="C1" s="7"/>
      <c r="D1" s="7"/>
      <c r="E1" s="9"/>
      <c r="F1" s="9"/>
      <c r="G1" s="9"/>
    </row>
    <row r="2" spans="1:7" x14ac:dyDescent="0.2">
      <c r="A2" s="18" t="s">
        <v>272</v>
      </c>
      <c r="B2" s="1"/>
      <c r="C2" s="7"/>
      <c r="D2" s="7"/>
      <c r="E2" s="9"/>
      <c r="F2" s="9"/>
      <c r="G2" s="9"/>
    </row>
    <row r="3" spans="1:7" x14ac:dyDescent="0.2">
      <c r="A3" s="6" t="s">
        <v>329</v>
      </c>
      <c r="B3" s="1"/>
      <c r="C3" s="7"/>
      <c r="D3" s="7"/>
      <c r="E3" s="5"/>
      <c r="F3" s="5"/>
      <c r="G3" s="5"/>
    </row>
    <row r="4" spans="1:7" x14ac:dyDescent="0.2">
      <c r="A4" s="3" t="s">
        <v>6</v>
      </c>
      <c r="B4" s="1"/>
      <c r="C4" s="7"/>
      <c r="D4" s="7"/>
      <c r="E4" s="5"/>
      <c r="F4" s="5"/>
      <c r="G4" s="5"/>
    </row>
    <row r="5" spans="1:7" x14ac:dyDescent="0.2">
      <c r="A5" s="4" t="s">
        <v>4</v>
      </c>
      <c r="B5" s="1"/>
      <c r="C5" s="7"/>
      <c r="D5" s="7"/>
      <c r="E5" s="5"/>
      <c r="F5" s="5"/>
      <c r="G5" s="5"/>
    </row>
    <row r="6" spans="1:7" ht="5.25" customHeight="1" x14ac:dyDescent="0.2">
      <c r="A6" s="1"/>
      <c r="B6" s="1"/>
      <c r="C6" s="7"/>
      <c r="D6" s="7"/>
      <c r="E6" s="5"/>
      <c r="F6" s="5"/>
      <c r="G6" s="5"/>
    </row>
    <row r="7" spans="1:7" ht="50.1" customHeight="1" x14ac:dyDescent="0.2">
      <c r="A7" s="11" t="s">
        <v>7</v>
      </c>
      <c r="B7" s="12" t="s">
        <v>8</v>
      </c>
      <c r="C7" s="31" t="s">
        <v>9</v>
      </c>
      <c r="D7" s="13" t="s">
        <v>10</v>
      </c>
      <c r="E7" s="13" t="s">
        <v>2</v>
      </c>
      <c r="F7" s="8" t="s">
        <v>3</v>
      </c>
      <c r="G7" s="14" t="s">
        <v>11</v>
      </c>
    </row>
    <row r="8" spans="1:7" x14ac:dyDescent="0.2">
      <c r="A8" s="46">
        <v>1300001</v>
      </c>
      <c r="B8" s="83" t="s">
        <v>12</v>
      </c>
      <c r="C8" s="84">
        <v>196404892.77000001</v>
      </c>
      <c r="D8" s="40">
        <v>0</v>
      </c>
      <c r="E8" s="40">
        <f>+C8+D8</f>
        <v>196404892.77000001</v>
      </c>
      <c r="F8" s="40">
        <v>119149195.42</v>
      </c>
      <c r="G8" s="50">
        <f t="shared" ref="G8" si="0">IFERROR(F8/E8,0)</f>
        <v>0.60665085140994779</v>
      </c>
    </row>
    <row r="9" spans="1:7" x14ac:dyDescent="0.2">
      <c r="A9" s="46">
        <v>1300002</v>
      </c>
      <c r="B9" s="83" t="s">
        <v>13</v>
      </c>
      <c r="C9" s="39">
        <v>26138726.809999999</v>
      </c>
      <c r="D9" s="40">
        <v>0</v>
      </c>
      <c r="E9" s="40">
        <f t="shared" ref="E9" si="1">+C9+D9</f>
        <v>26138726.809999999</v>
      </c>
      <c r="F9" s="40">
        <v>17329573.789999999</v>
      </c>
      <c r="G9" s="45">
        <f t="shared" ref="G9:G69" si="2">IFERROR(F9/E9,0)</f>
        <v>0.66298461726797475</v>
      </c>
    </row>
    <row r="10" spans="1:7" x14ac:dyDescent="0.2">
      <c r="A10" s="46">
        <v>1300003</v>
      </c>
      <c r="B10" s="26" t="s">
        <v>14</v>
      </c>
      <c r="C10" s="39">
        <v>36773797.880000003</v>
      </c>
      <c r="D10" s="40">
        <v>0</v>
      </c>
      <c r="E10" s="40">
        <f t="shared" ref="E10" si="3">+C10+D10</f>
        <v>36773797.880000003</v>
      </c>
      <c r="F10" s="40">
        <v>24616237.43</v>
      </c>
      <c r="G10" s="45">
        <f t="shared" ref="G10" si="4">IFERROR(F10/E10,0)</f>
        <v>0.66939611487308248</v>
      </c>
    </row>
    <row r="11" spans="1:7" x14ac:dyDescent="0.2">
      <c r="A11" s="46"/>
      <c r="B11" s="51" t="s">
        <v>239</v>
      </c>
      <c r="C11" s="53">
        <f>SUM(C8:C10)</f>
        <v>259317417.46000001</v>
      </c>
      <c r="D11" s="52">
        <f>SUM(D8:D10)</f>
        <v>0</v>
      </c>
      <c r="E11" s="52">
        <f>SUM(E8:E10)</f>
        <v>259317417.46000001</v>
      </c>
      <c r="F11" s="52">
        <f>SUM(F8:F10)</f>
        <v>161095006.64000002</v>
      </c>
      <c r="G11" s="59">
        <f t="shared" si="2"/>
        <v>0.62122709773187179</v>
      </c>
    </row>
    <row r="12" spans="1:7" x14ac:dyDescent="0.2">
      <c r="A12" s="46">
        <v>1310001</v>
      </c>
      <c r="B12" s="26" t="s">
        <v>12</v>
      </c>
      <c r="C12" s="39">
        <v>39055727.299999997</v>
      </c>
      <c r="D12" s="40">
        <v>0</v>
      </c>
      <c r="E12" s="40">
        <f t="shared" ref="E12:E14" si="5">+C12+D12</f>
        <v>39055727.299999997</v>
      </c>
      <c r="F12" s="40">
        <v>13243847.029999999</v>
      </c>
      <c r="G12" s="41">
        <f t="shared" si="2"/>
        <v>0.33910127772732579</v>
      </c>
    </row>
    <row r="13" spans="1:7" x14ac:dyDescent="0.2">
      <c r="A13" s="46">
        <v>1310002</v>
      </c>
      <c r="B13" s="26" t="s">
        <v>13</v>
      </c>
      <c r="C13" s="39">
        <v>2731513.59</v>
      </c>
      <c r="D13" s="40">
        <v>0</v>
      </c>
      <c r="E13" s="40">
        <f t="shared" si="5"/>
        <v>2731513.59</v>
      </c>
      <c r="F13" s="40">
        <v>897045.8</v>
      </c>
      <c r="G13" s="41">
        <f t="shared" si="2"/>
        <v>0.32840612738814895</v>
      </c>
    </row>
    <row r="14" spans="1:7" x14ac:dyDescent="0.2">
      <c r="A14" s="46">
        <v>1310003</v>
      </c>
      <c r="B14" s="26" t="s">
        <v>14</v>
      </c>
      <c r="C14" s="39">
        <v>5063842.22</v>
      </c>
      <c r="D14" s="40">
        <v>0</v>
      </c>
      <c r="E14" s="40">
        <f t="shared" si="5"/>
        <v>5063842.22</v>
      </c>
      <c r="F14" s="40">
        <v>1861229.11</v>
      </c>
      <c r="G14" s="41">
        <f t="shared" si="2"/>
        <v>0.36755274535390248</v>
      </c>
    </row>
    <row r="15" spans="1:7" x14ac:dyDescent="0.2">
      <c r="A15" s="46"/>
      <c r="B15" s="51" t="s">
        <v>240</v>
      </c>
      <c r="C15" s="53">
        <f>SUM(C12:C14)</f>
        <v>46851083.109999999</v>
      </c>
      <c r="D15" s="52">
        <f>SUM(D12:D14)</f>
        <v>0</v>
      </c>
      <c r="E15" s="52">
        <f t="shared" ref="E15" si="6">SUM(E12:E14)</f>
        <v>46851083.109999999</v>
      </c>
      <c r="F15" s="52">
        <f>SUM(F12:F14)</f>
        <v>16002121.939999999</v>
      </c>
      <c r="G15" s="59">
        <f t="shared" si="2"/>
        <v>0.34155287087876246</v>
      </c>
    </row>
    <row r="16" spans="1:7" x14ac:dyDescent="0.2">
      <c r="A16" s="46">
        <v>1320001</v>
      </c>
      <c r="B16" s="26" t="s">
        <v>15</v>
      </c>
      <c r="C16" s="39">
        <v>135049.57</v>
      </c>
      <c r="D16" s="40">
        <v>0</v>
      </c>
      <c r="E16" s="40">
        <f>+C16+D16</f>
        <v>135049.57</v>
      </c>
      <c r="F16" s="40">
        <v>71752.72</v>
      </c>
      <c r="G16" s="41">
        <f t="shared" si="2"/>
        <v>0.53130654173871117</v>
      </c>
    </row>
    <row r="17" spans="1:7" x14ac:dyDescent="0.2">
      <c r="A17" s="46"/>
      <c r="B17" s="51" t="s">
        <v>16</v>
      </c>
      <c r="C17" s="53">
        <f>+C16</f>
        <v>135049.57</v>
      </c>
      <c r="D17" s="52">
        <f>+D16</f>
        <v>0</v>
      </c>
      <c r="E17" s="52">
        <f t="shared" ref="E17" si="7">+E16</f>
        <v>135049.57</v>
      </c>
      <c r="F17" s="52">
        <f>+F16</f>
        <v>71752.72</v>
      </c>
      <c r="G17" s="59">
        <f t="shared" si="2"/>
        <v>0.53130654173871117</v>
      </c>
    </row>
    <row r="18" spans="1:7" x14ac:dyDescent="0.2">
      <c r="A18" s="46"/>
      <c r="B18" s="28" t="s">
        <v>17</v>
      </c>
      <c r="C18" s="85">
        <f>+C17+C11+C15</f>
        <v>306303550.13999999</v>
      </c>
      <c r="D18" s="85">
        <f>+D17+D11+D15</f>
        <v>0</v>
      </c>
      <c r="E18" s="85">
        <f t="shared" ref="E18" si="8">+E17+E11+E15</f>
        <v>306303550.13999999</v>
      </c>
      <c r="F18" s="85">
        <f>+F17+F11+F15</f>
        <v>177168881.30000001</v>
      </c>
      <c r="G18" s="86">
        <f t="shared" si="2"/>
        <v>0.57840949352047244</v>
      </c>
    </row>
    <row r="19" spans="1:7" x14ac:dyDescent="0.2">
      <c r="A19" s="46">
        <v>1500001</v>
      </c>
      <c r="B19" s="26" t="s">
        <v>241</v>
      </c>
      <c r="C19" s="39">
        <v>14692615.960000001</v>
      </c>
      <c r="D19" s="40">
        <v>0</v>
      </c>
      <c r="E19" s="40">
        <f>+C19+D19</f>
        <v>14692615.960000001</v>
      </c>
      <c r="F19" s="40">
        <v>11869608.77</v>
      </c>
      <c r="G19" s="41">
        <f t="shared" si="2"/>
        <v>0.80786218072496319</v>
      </c>
    </row>
    <row r="20" spans="1:7" x14ac:dyDescent="0.2">
      <c r="A20" s="46"/>
      <c r="B20" s="51" t="s">
        <v>242</v>
      </c>
      <c r="C20" s="39">
        <f>+C19</f>
        <v>14692615.960000001</v>
      </c>
      <c r="D20" s="39">
        <f>+D19</f>
        <v>0</v>
      </c>
      <c r="E20" s="39">
        <f t="shared" ref="E20:E24" si="9">+E19</f>
        <v>14692615.960000001</v>
      </c>
      <c r="F20" s="39">
        <f>+F19</f>
        <v>11869608.77</v>
      </c>
      <c r="G20" s="41">
        <f t="shared" si="2"/>
        <v>0.80786218072496319</v>
      </c>
    </row>
    <row r="21" spans="1:7" ht="22.5" x14ac:dyDescent="0.2">
      <c r="A21" s="46"/>
      <c r="B21" s="28" t="s">
        <v>243</v>
      </c>
      <c r="C21" s="85">
        <f>+C20</f>
        <v>14692615.960000001</v>
      </c>
      <c r="D21" s="85">
        <f>+D20</f>
        <v>0</v>
      </c>
      <c r="E21" s="85">
        <f t="shared" si="9"/>
        <v>14692615.960000001</v>
      </c>
      <c r="F21" s="85">
        <f>+F20</f>
        <v>11869608.77</v>
      </c>
      <c r="G21" s="87">
        <f t="shared" si="2"/>
        <v>0.80786218072496319</v>
      </c>
    </row>
    <row r="22" spans="1:7" x14ac:dyDescent="0.2">
      <c r="A22" s="46">
        <v>1600001</v>
      </c>
      <c r="B22" s="26" t="s">
        <v>18</v>
      </c>
      <c r="C22" s="39">
        <v>89988416.549999997</v>
      </c>
      <c r="D22" s="40">
        <v>0</v>
      </c>
      <c r="E22" s="40">
        <f>+C22+D22</f>
        <v>89988416.549999997</v>
      </c>
      <c r="F22" s="40">
        <v>56405351.799999997</v>
      </c>
      <c r="G22" s="41">
        <f t="shared" si="2"/>
        <v>0.62680680428085611</v>
      </c>
    </row>
    <row r="23" spans="1:7" x14ac:dyDescent="0.2">
      <c r="A23" s="46"/>
      <c r="B23" s="51" t="s">
        <v>19</v>
      </c>
      <c r="C23" s="48">
        <f>+C22</f>
        <v>89988416.549999997</v>
      </c>
      <c r="D23" s="48">
        <f>+D22</f>
        <v>0</v>
      </c>
      <c r="E23" s="48">
        <f t="shared" si="9"/>
        <v>89988416.549999997</v>
      </c>
      <c r="F23" s="48">
        <f>+F22</f>
        <v>56405351.799999997</v>
      </c>
      <c r="G23" s="49">
        <f t="shared" si="2"/>
        <v>0.62680680428085611</v>
      </c>
    </row>
    <row r="24" spans="1:7" x14ac:dyDescent="0.2">
      <c r="A24" s="46"/>
      <c r="B24" s="28" t="s">
        <v>20</v>
      </c>
      <c r="C24" s="85">
        <f>+C23</f>
        <v>89988416.549999997</v>
      </c>
      <c r="D24" s="85">
        <f>+D23</f>
        <v>0</v>
      </c>
      <c r="E24" s="85">
        <f t="shared" si="9"/>
        <v>89988416.549999997</v>
      </c>
      <c r="F24" s="85">
        <f>+F23</f>
        <v>56405351.799999997</v>
      </c>
      <c r="G24" s="86">
        <f t="shared" si="2"/>
        <v>0.62680680428085611</v>
      </c>
    </row>
    <row r="25" spans="1:7" x14ac:dyDescent="0.2">
      <c r="A25" s="46"/>
      <c r="B25" s="28" t="s">
        <v>317</v>
      </c>
      <c r="C25" s="88">
        <f t="shared" ref="C25:E25" si="10">+C24+C18+C21</f>
        <v>410984582.64999998</v>
      </c>
      <c r="D25" s="88">
        <f t="shared" ref="D25" si="11">+D24+D18+D21</f>
        <v>0</v>
      </c>
      <c r="E25" s="88">
        <f t="shared" si="10"/>
        <v>410984582.64999998</v>
      </c>
      <c r="F25" s="88">
        <f t="shared" ref="F25" si="12">+F24+F18+F21</f>
        <v>245443841.87000003</v>
      </c>
      <c r="G25" s="89">
        <f t="shared" si="2"/>
        <v>0.59720936558591864</v>
      </c>
    </row>
    <row r="26" spans="1:7" x14ac:dyDescent="0.2">
      <c r="A26" s="46">
        <v>2010001</v>
      </c>
      <c r="B26" s="90" t="s">
        <v>21</v>
      </c>
      <c r="C26" s="39">
        <v>816017.7</v>
      </c>
      <c r="D26" s="40">
        <v>0</v>
      </c>
      <c r="E26" s="40">
        <f t="shared" ref="E26:E27" si="13">+C26+D26</f>
        <v>816017.7</v>
      </c>
      <c r="F26" s="40">
        <v>177672.21</v>
      </c>
      <c r="G26" s="41">
        <f t="shared" si="2"/>
        <v>0.21773082863276128</v>
      </c>
    </row>
    <row r="27" spans="1:7" x14ac:dyDescent="0.2">
      <c r="A27" s="37">
        <v>2020002</v>
      </c>
      <c r="B27" s="90" t="s">
        <v>22</v>
      </c>
      <c r="C27" s="39">
        <v>92839.95</v>
      </c>
      <c r="D27" s="40">
        <v>0</v>
      </c>
      <c r="E27" s="40">
        <f t="shared" si="13"/>
        <v>92839.95</v>
      </c>
      <c r="F27" s="40">
        <v>50926.21</v>
      </c>
      <c r="G27" s="41">
        <f t="shared" si="2"/>
        <v>0.54853767155195587</v>
      </c>
    </row>
    <row r="28" spans="1:7" ht="22.5" x14ac:dyDescent="0.2">
      <c r="A28" s="44"/>
      <c r="B28" s="51" t="s">
        <v>23</v>
      </c>
      <c r="C28" s="48">
        <f>SUM(C26:C27)</f>
        <v>908857.64999999991</v>
      </c>
      <c r="D28" s="48">
        <f>SUM(D26:D27)</f>
        <v>0</v>
      </c>
      <c r="E28" s="48">
        <f>SUM(E26:E27)</f>
        <v>908857.64999999991</v>
      </c>
      <c r="F28" s="48">
        <f>SUM(F26:F27)</f>
        <v>228598.41999999998</v>
      </c>
      <c r="G28" s="49">
        <f t="shared" si="2"/>
        <v>0.25152279897737562</v>
      </c>
    </row>
    <row r="29" spans="1:7" x14ac:dyDescent="0.2">
      <c r="A29" s="46">
        <v>2040001</v>
      </c>
      <c r="B29" s="91" t="s">
        <v>24</v>
      </c>
      <c r="C29" s="39">
        <v>2152316.7000000002</v>
      </c>
      <c r="D29" s="40">
        <v>0</v>
      </c>
      <c r="E29" s="40">
        <f>+C29+D29</f>
        <v>2152316.7000000002</v>
      </c>
      <c r="F29" s="40">
        <v>1528833.44</v>
      </c>
      <c r="G29" s="41">
        <f t="shared" si="2"/>
        <v>0.71031992643090114</v>
      </c>
    </row>
    <row r="30" spans="1:7" x14ac:dyDescent="0.2">
      <c r="A30" s="46"/>
      <c r="B30" s="51" t="s">
        <v>25</v>
      </c>
      <c r="C30" s="48">
        <f>+C29</f>
        <v>2152316.7000000002</v>
      </c>
      <c r="D30" s="48">
        <f>+D29</f>
        <v>0</v>
      </c>
      <c r="E30" s="48">
        <f t="shared" ref="E30" si="14">+E29</f>
        <v>2152316.7000000002</v>
      </c>
      <c r="F30" s="48">
        <f>+F29</f>
        <v>1528833.44</v>
      </c>
      <c r="G30" s="49">
        <f t="shared" si="2"/>
        <v>0.71031992643090114</v>
      </c>
    </row>
    <row r="31" spans="1:7" x14ac:dyDescent="0.2">
      <c r="A31" s="46"/>
      <c r="B31" s="28" t="s">
        <v>26</v>
      </c>
      <c r="C31" s="85">
        <f>+C30+C28</f>
        <v>3061174.35</v>
      </c>
      <c r="D31" s="85">
        <f>+D30+D28</f>
        <v>0</v>
      </c>
      <c r="E31" s="85">
        <f t="shared" ref="E31" si="15">+E30+E28</f>
        <v>3061174.35</v>
      </c>
      <c r="F31" s="85">
        <f>+F30+F28</f>
        <v>1757431.8599999999</v>
      </c>
      <c r="G31" s="86">
        <f t="shared" si="2"/>
        <v>0.57410381084631779</v>
      </c>
    </row>
    <row r="32" spans="1:7" x14ac:dyDescent="0.2">
      <c r="A32" s="46">
        <v>2130001</v>
      </c>
      <c r="B32" s="91" t="s">
        <v>27</v>
      </c>
      <c r="C32" s="39">
        <v>9266095.7300000004</v>
      </c>
      <c r="D32" s="40">
        <v>0</v>
      </c>
      <c r="E32" s="40">
        <f>+C32+D32</f>
        <v>9266095.7300000004</v>
      </c>
      <c r="F32" s="40">
        <v>6189041.9100000001</v>
      </c>
      <c r="G32" s="41">
        <f t="shared" si="2"/>
        <v>0.66792337251193068</v>
      </c>
    </row>
    <row r="33" spans="1:7" ht="22.5" x14ac:dyDescent="0.2">
      <c r="A33" s="46"/>
      <c r="B33" s="51" t="s">
        <v>28</v>
      </c>
      <c r="C33" s="48">
        <f>+C32</f>
        <v>9266095.7300000004</v>
      </c>
      <c r="D33" s="48">
        <f>+D32</f>
        <v>0</v>
      </c>
      <c r="E33" s="48">
        <f t="shared" ref="E33:E34" si="16">+E32</f>
        <v>9266095.7300000004</v>
      </c>
      <c r="F33" s="48">
        <f>+F32</f>
        <v>6189041.9100000001</v>
      </c>
      <c r="G33" s="49">
        <f t="shared" si="2"/>
        <v>0.66792337251193068</v>
      </c>
    </row>
    <row r="34" spans="1:7" x14ac:dyDescent="0.2">
      <c r="A34" s="46"/>
      <c r="B34" s="28" t="s">
        <v>29</v>
      </c>
      <c r="C34" s="85">
        <f>+C33</f>
        <v>9266095.7300000004</v>
      </c>
      <c r="D34" s="85">
        <f>+D33</f>
        <v>0</v>
      </c>
      <c r="E34" s="85">
        <f t="shared" si="16"/>
        <v>9266095.7300000004</v>
      </c>
      <c r="F34" s="85">
        <f>+F33</f>
        <v>6189041.9100000001</v>
      </c>
      <c r="G34" s="86">
        <f t="shared" si="2"/>
        <v>0.66792337251193068</v>
      </c>
    </row>
    <row r="35" spans="1:7" x14ac:dyDescent="0.2">
      <c r="A35" s="46">
        <v>2200002</v>
      </c>
      <c r="B35" s="91" t="s">
        <v>30</v>
      </c>
      <c r="C35" s="39">
        <v>179947.15</v>
      </c>
      <c r="D35" s="40">
        <v>0</v>
      </c>
      <c r="E35" s="40">
        <f>+C35+D35</f>
        <v>179947.15</v>
      </c>
      <c r="F35" s="40">
        <v>152105.65</v>
      </c>
      <c r="G35" s="41">
        <f t="shared" si="2"/>
        <v>0.84527957236332996</v>
      </c>
    </row>
    <row r="36" spans="1:7" x14ac:dyDescent="0.2">
      <c r="A36" s="46"/>
      <c r="B36" s="51" t="s">
        <v>31</v>
      </c>
      <c r="C36" s="48">
        <f>+C35</f>
        <v>179947.15</v>
      </c>
      <c r="D36" s="48">
        <f>+D35</f>
        <v>0</v>
      </c>
      <c r="E36" s="48">
        <f t="shared" ref="E36" si="17">+E35</f>
        <v>179947.15</v>
      </c>
      <c r="F36" s="48">
        <f>+F35</f>
        <v>152105.65</v>
      </c>
      <c r="G36" s="49">
        <f t="shared" si="2"/>
        <v>0.84527957236332996</v>
      </c>
    </row>
    <row r="37" spans="1:7" x14ac:dyDescent="0.2">
      <c r="A37" s="46">
        <v>2210001</v>
      </c>
      <c r="B37" s="91" t="s">
        <v>32</v>
      </c>
      <c r="C37" s="39">
        <v>4299681.5199999996</v>
      </c>
      <c r="D37" s="40">
        <v>0</v>
      </c>
      <c r="E37" s="40">
        <f t="shared" ref="E37:E42" si="18">+C37+D37</f>
        <v>4299681.5199999996</v>
      </c>
      <c r="F37" s="40">
        <v>3078291.11</v>
      </c>
      <c r="G37" s="41">
        <f t="shared" si="2"/>
        <v>0.71593467927364074</v>
      </c>
    </row>
    <row r="38" spans="1:7" x14ac:dyDescent="0.2">
      <c r="A38" s="46">
        <v>2210003</v>
      </c>
      <c r="B38" s="91" t="s">
        <v>33</v>
      </c>
      <c r="C38" s="39">
        <v>476519.57</v>
      </c>
      <c r="D38" s="40">
        <v>0</v>
      </c>
      <c r="E38" s="40">
        <f t="shared" si="18"/>
        <v>476519.57</v>
      </c>
      <c r="F38" s="40">
        <v>423243.03</v>
      </c>
      <c r="G38" s="41">
        <f t="shared" si="2"/>
        <v>0.88819653304060531</v>
      </c>
    </row>
    <row r="39" spans="1:7" x14ac:dyDescent="0.2">
      <c r="A39" s="46">
        <v>2210004</v>
      </c>
      <c r="B39" s="91" t="s">
        <v>34</v>
      </c>
      <c r="C39" s="39">
        <v>95974462.200000003</v>
      </c>
      <c r="D39" s="40">
        <v>0</v>
      </c>
      <c r="E39" s="40">
        <f t="shared" si="18"/>
        <v>95974462.200000003</v>
      </c>
      <c r="F39" s="40">
        <v>58579839</v>
      </c>
      <c r="G39" s="41">
        <f t="shared" si="2"/>
        <v>0.61036902585529673</v>
      </c>
    </row>
    <row r="40" spans="1:7" x14ac:dyDescent="0.2">
      <c r="A40" s="46">
        <v>2210005</v>
      </c>
      <c r="B40" s="91" t="s">
        <v>244</v>
      </c>
      <c r="C40" s="39">
        <v>158058072.33000001</v>
      </c>
      <c r="D40" s="40">
        <v>0</v>
      </c>
      <c r="E40" s="40">
        <f t="shared" si="18"/>
        <v>158058072.33000001</v>
      </c>
      <c r="F40" s="40">
        <v>94096049.489999995</v>
      </c>
      <c r="G40" s="41">
        <f t="shared" si="2"/>
        <v>0.59532580717258443</v>
      </c>
    </row>
    <row r="41" spans="1:7" x14ac:dyDescent="0.2">
      <c r="A41" s="46">
        <v>2210007</v>
      </c>
      <c r="B41" s="91" t="s">
        <v>35</v>
      </c>
      <c r="C41" s="39">
        <v>1155903.49</v>
      </c>
      <c r="D41" s="40">
        <v>0</v>
      </c>
      <c r="E41" s="40">
        <f t="shared" si="18"/>
        <v>1155903.49</v>
      </c>
      <c r="F41" s="40">
        <v>761329.17</v>
      </c>
      <c r="G41" s="41">
        <f t="shared" si="2"/>
        <v>0.65864423508229053</v>
      </c>
    </row>
    <row r="42" spans="1:7" x14ac:dyDescent="0.2">
      <c r="A42" s="46">
        <v>2210089</v>
      </c>
      <c r="B42" s="91" t="s">
        <v>36</v>
      </c>
      <c r="C42" s="39">
        <v>3235623.06</v>
      </c>
      <c r="D42" s="40">
        <v>0</v>
      </c>
      <c r="E42" s="40">
        <f t="shared" si="18"/>
        <v>3235623.06</v>
      </c>
      <c r="F42" s="40">
        <v>1529920.93</v>
      </c>
      <c r="G42" s="41">
        <f t="shared" si="2"/>
        <v>0.47283657633469822</v>
      </c>
    </row>
    <row r="43" spans="1:7" x14ac:dyDescent="0.2">
      <c r="A43" s="46"/>
      <c r="B43" s="51" t="s">
        <v>37</v>
      </c>
      <c r="C43" s="48">
        <f>SUM(C37:C42)</f>
        <v>263200262.17000002</v>
      </c>
      <c r="D43" s="48">
        <f>SUM(D37:D42)</f>
        <v>0</v>
      </c>
      <c r="E43" s="48">
        <f t="shared" ref="E43" si="19">SUM(E37:E42)</f>
        <v>263200262.17000002</v>
      </c>
      <c r="F43" s="48">
        <f>SUM(F37:F42)</f>
        <v>158468672.72999999</v>
      </c>
      <c r="G43" s="49">
        <f t="shared" si="2"/>
        <v>0.60208402310650322</v>
      </c>
    </row>
    <row r="44" spans="1:7" x14ac:dyDescent="0.2">
      <c r="A44" s="46">
        <v>2220001</v>
      </c>
      <c r="B44" s="91" t="s">
        <v>38</v>
      </c>
      <c r="C44" s="39">
        <v>924984.86</v>
      </c>
      <c r="D44" s="40">
        <v>0</v>
      </c>
      <c r="E44" s="40">
        <f t="shared" ref="E44:E45" si="20">+C44+D44</f>
        <v>924984.86</v>
      </c>
      <c r="F44" s="40">
        <v>474314.55</v>
      </c>
      <c r="G44" s="41">
        <f t="shared" si="2"/>
        <v>0.51278087946217843</v>
      </c>
    </row>
    <row r="45" spans="1:7" x14ac:dyDescent="0.2">
      <c r="A45" s="37">
        <v>2220003</v>
      </c>
      <c r="B45" s="91" t="s">
        <v>39</v>
      </c>
      <c r="C45" s="39">
        <v>262555.82</v>
      </c>
      <c r="D45" s="40">
        <v>0</v>
      </c>
      <c r="E45" s="40">
        <f t="shared" si="20"/>
        <v>262555.82</v>
      </c>
      <c r="F45" s="40">
        <v>125616.72</v>
      </c>
      <c r="G45" s="41">
        <f t="shared" si="2"/>
        <v>0.47843814698146853</v>
      </c>
    </row>
    <row r="46" spans="1:7" x14ac:dyDescent="0.2">
      <c r="A46" s="46"/>
      <c r="B46" s="51" t="s">
        <v>40</v>
      </c>
      <c r="C46" s="48">
        <f>+C45+C44</f>
        <v>1187540.68</v>
      </c>
      <c r="D46" s="48">
        <f>+D45+D44</f>
        <v>0</v>
      </c>
      <c r="E46" s="48">
        <f t="shared" ref="E46" si="21">+E45+E44</f>
        <v>1187540.68</v>
      </c>
      <c r="F46" s="48">
        <f>+F45+F44</f>
        <v>599931.27</v>
      </c>
      <c r="G46" s="49">
        <f t="shared" si="2"/>
        <v>0.5051879738553462</v>
      </c>
    </row>
    <row r="47" spans="1:7" x14ac:dyDescent="0.2">
      <c r="A47" s="46">
        <v>2230001</v>
      </c>
      <c r="B47" s="91" t="s">
        <v>41</v>
      </c>
      <c r="C47" s="39">
        <v>563276.72</v>
      </c>
      <c r="D47" s="40">
        <v>0</v>
      </c>
      <c r="E47" s="40">
        <f>+C47+D47</f>
        <v>563276.72</v>
      </c>
      <c r="F47" s="40">
        <v>573134.72</v>
      </c>
      <c r="G47" s="41">
        <f t="shared" si="2"/>
        <v>1.0175011670995386</v>
      </c>
    </row>
    <row r="48" spans="1:7" x14ac:dyDescent="0.2">
      <c r="A48" s="46"/>
      <c r="B48" s="51" t="s">
        <v>42</v>
      </c>
      <c r="C48" s="48">
        <f>+C47</f>
        <v>563276.72</v>
      </c>
      <c r="D48" s="48">
        <f>+D47</f>
        <v>0</v>
      </c>
      <c r="E48" s="48">
        <f t="shared" ref="E48" si="22">+E47</f>
        <v>563276.72</v>
      </c>
      <c r="F48" s="48">
        <f>+F47</f>
        <v>573134.72</v>
      </c>
      <c r="G48" s="49">
        <f t="shared" si="2"/>
        <v>1.0175011670995386</v>
      </c>
    </row>
    <row r="49" spans="1:7" x14ac:dyDescent="0.2">
      <c r="A49" s="46">
        <v>2240001</v>
      </c>
      <c r="B49" s="91" t="s">
        <v>43</v>
      </c>
      <c r="C49" s="39">
        <v>1516465.41</v>
      </c>
      <c r="D49" s="40">
        <v>0</v>
      </c>
      <c r="E49" s="40">
        <f>+C49+D49</f>
        <v>1516465.41</v>
      </c>
      <c r="F49" s="40">
        <v>845270.2</v>
      </c>
      <c r="G49" s="41">
        <f t="shared" si="2"/>
        <v>0.5573949754646893</v>
      </c>
    </row>
    <row r="50" spans="1:7" x14ac:dyDescent="0.2">
      <c r="A50" s="46"/>
      <c r="B50" s="51" t="s">
        <v>44</v>
      </c>
      <c r="C50" s="48">
        <f>+C49</f>
        <v>1516465.41</v>
      </c>
      <c r="D50" s="48">
        <f>+D49</f>
        <v>0</v>
      </c>
      <c r="E50" s="48">
        <f t="shared" ref="E50" si="23">+E49</f>
        <v>1516465.41</v>
      </c>
      <c r="F50" s="48">
        <f>+F49</f>
        <v>845270.2</v>
      </c>
      <c r="G50" s="49">
        <f t="shared" si="2"/>
        <v>0.5573949754646893</v>
      </c>
    </row>
    <row r="51" spans="1:7" x14ac:dyDescent="0.2">
      <c r="A51" s="46">
        <v>2250001</v>
      </c>
      <c r="B51" s="91" t="s">
        <v>285</v>
      </c>
      <c r="C51" s="39">
        <v>315684.89</v>
      </c>
      <c r="D51" s="40">
        <v>0</v>
      </c>
      <c r="E51" s="40">
        <f>+C51+D51</f>
        <v>315684.89</v>
      </c>
      <c r="F51" s="40">
        <v>91652.200000000012</v>
      </c>
      <c r="G51" s="41">
        <f t="shared" si="2"/>
        <v>0.29032811801667163</v>
      </c>
    </row>
    <row r="52" spans="1:7" x14ac:dyDescent="0.2">
      <c r="A52" s="46"/>
      <c r="B52" s="51" t="s">
        <v>45</v>
      </c>
      <c r="C52" s="48">
        <f>+C51</f>
        <v>315684.89</v>
      </c>
      <c r="D52" s="48">
        <f>+D51</f>
        <v>0</v>
      </c>
      <c r="E52" s="48">
        <f t="shared" ref="E52" si="24">+E51</f>
        <v>315684.89</v>
      </c>
      <c r="F52" s="48">
        <f>+F51</f>
        <v>91652.200000000012</v>
      </c>
      <c r="G52" s="49">
        <f t="shared" si="2"/>
        <v>0.29032811801667163</v>
      </c>
    </row>
    <row r="53" spans="1:7" x14ac:dyDescent="0.2">
      <c r="A53" s="46">
        <v>2260003</v>
      </c>
      <c r="B53" s="91" t="s">
        <v>46</v>
      </c>
      <c r="C53" s="39">
        <v>0</v>
      </c>
      <c r="D53" s="40">
        <v>0</v>
      </c>
      <c r="E53" s="40">
        <f t="shared" ref="E53:E57" si="25">+C53+D53</f>
        <v>0</v>
      </c>
      <c r="F53" s="40">
        <v>3352.85</v>
      </c>
      <c r="G53" s="41">
        <f t="shared" si="2"/>
        <v>0</v>
      </c>
    </row>
    <row r="54" spans="1:7" x14ac:dyDescent="0.2">
      <c r="A54" s="46">
        <v>2260004</v>
      </c>
      <c r="B54" s="91" t="s">
        <v>47</v>
      </c>
      <c r="C54" s="39">
        <v>3018.42</v>
      </c>
      <c r="D54" s="40">
        <v>0</v>
      </c>
      <c r="E54" s="40">
        <f t="shared" si="25"/>
        <v>3018.42</v>
      </c>
      <c r="F54" s="40">
        <v>120235.52</v>
      </c>
      <c r="G54" s="41">
        <f t="shared" si="2"/>
        <v>39.83392635882349</v>
      </c>
    </row>
    <row r="55" spans="1:7" x14ac:dyDescent="0.2">
      <c r="A55" s="37">
        <v>2260007</v>
      </c>
      <c r="B55" s="91" t="s">
        <v>48</v>
      </c>
      <c r="C55" s="39">
        <v>15131.24</v>
      </c>
      <c r="D55" s="40">
        <v>0</v>
      </c>
      <c r="E55" s="40">
        <f t="shared" si="25"/>
        <v>15131.24</v>
      </c>
      <c r="F55" s="40">
        <v>6544.63</v>
      </c>
      <c r="G55" s="41">
        <f t="shared" si="2"/>
        <v>0.43252436680668604</v>
      </c>
    </row>
    <row r="56" spans="1:7" x14ac:dyDescent="0.2">
      <c r="A56" s="46">
        <v>2260011</v>
      </c>
      <c r="B56" s="91" t="s">
        <v>245</v>
      </c>
      <c r="C56" s="39">
        <v>87727.26</v>
      </c>
      <c r="D56" s="40">
        <v>0</v>
      </c>
      <c r="E56" s="40">
        <f t="shared" si="25"/>
        <v>87727.26</v>
      </c>
      <c r="F56" s="40">
        <v>476008.46</v>
      </c>
      <c r="G56" s="41">
        <f t="shared" si="2"/>
        <v>5.4260039581767403</v>
      </c>
    </row>
    <row r="57" spans="1:7" x14ac:dyDescent="0.2">
      <c r="A57" s="37">
        <v>2260039</v>
      </c>
      <c r="B57" s="91" t="s">
        <v>49</v>
      </c>
      <c r="C57" s="39">
        <v>10844.94</v>
      </c>
      <c r="D57" s="40">
        <v>0</v>
      </c>
      <c r="E57" s="40">
        <f t="shared" si="25"/>
        <v>10844.94</v>
      </c>
      <c r="F57" s="40">
        <v>9977.6299999999992</v>
      </c>
      <c r="G57" s="41">
        <f t="shared" si="2"/>
        <v>0.92002629797859636</v>
      </c>
    </row>
    <row r="58" spans="1:7" x14ac:dyDescent="0.2">
      <c r="A58" s="37">
        <v>2260089</v>
      </c>
      <c r="B58" s="91" t="s">
        <v>50</v>
      </c>
      <c r="C58" s="39">
        <v>77403.960000000006</v>
      </c>
      <c r="D58" s="40">
        <v>0</v>
      </c>
      <c r="E58" s="40">
        <f t="shared" ref="E58" si="26">+C58+D58</f>
        <v>77403.960000000006</v>
      </c>
      <c r="F58" s="40">
        <v>70122.720000000001</v>
      </c>
      <c r="G58" s="41">
        <f t="shared" ref="G58" si="27">IFERROR(F58/E58,0)</f>
        <v>0.90593194456717707</v>
      </c>
    </row>
    <row r="59" spans="1:7" x14ac:dyDescent="0.2">
      <c r="A59" s="46"/>
      <c r="B59" s="51" t="s">
        <v>51</v>
      </c>
      <c r="C59" s="48">
        <f>SUM(C53:C58)</f>
        <v>194125.82</v>
      </c>
      <c r="D59" s="48">
        <f>SUM(D53:D58)</f>
        <v>0</v>
      </c>
      <c r="E59" s="48">
        <f>SUM(E53:E58)</f>
        <v>194125.82</v>
      </c>
      <c r="F59" s="48">
        <f>SUM(F53:F58)</f>
        <v>686241.81</v>
      </c>
      <c r="G59" s="49">
        <f t="shared" si="2"/>
        <v>3.5350362460799909</v>
      </c>
    </row>
    <row r="60" spans="1:7" x14ac:dyDescent="0.2">
      <c r="A60" s="44">
        <v>2270001</v>
      </c>
      <c r="B60" s="91" t="s">
        <v>52</v>
      </c>
      <c r="C60" s="39">
        <v>8779540.6300000008</v>
      </c>
      <c r="D60" s="40">
        <v>0</v>
      </c>
      <c r="E60" s="40">
        <f t="shared" ref="E60:E68" si="28">+C60+D60</f>
        <v>8779540.6300000008</v>
      </c>
      <c r="F60" s="40">
        <v>5234171.59</v>
      </c>
      <c r="G60" s="41">
        <f t="shared" si="2"/>
        <v>0.59617829799826316</v>
      </c>
    </row>
    <row r="61" spans="1:7" x14ac:dyDescent="0.2">
      <c r="A61" s="46">
        <v>2270002</v>
      </c>
      <c r="B61" s="91" t="s">
        <v>53</v>
      </c>
      <c r="C61" s="39">
        <v>1862153.73</v>
      </c>
      <c r="D61" s="40">
        <v>0</v>
      </c>
      <c r="E61" s="40">
        <f t="shared" si="28"/>
        <v>1862153.73</v>
      </c>
      <c r="F61" s="40">
        <v>1195756.8999999999</v>
      </c>
      <c r="G61" s="41">
        <f t="shared" si="2"/>
        <v>0.64213651146836304</v>
      </c>
    </row>
    <row r="62" spans="1:7" x14ac:dyDescent="0.2">
      <c r="A62" s="46">
        <v>2270003</v>
      </c>
      <c r="B62" s="91" t="s">
        <v>54</v>
      </c>
      <c r="C62" s="39">
        <v>25888.03</v>
      </c>
      <c r="D62" s="40">
        <v>0</v>
      </c>
      <c r="E62" s="40">
        <f t="shared" si="28"/>
        <v>25888.03</v>
      </c>
      <c r="F62" s="40">
        <v>0</v>
      </c>
      <c r="G62" s="41">
        <f t="shared" si="2"/>
        <v>0</v>
      </c>
    </row>
    <row r="63" spans="1:7" x14ac:dyDescent="0.2">
      <c r="A63" s="46">
        <v>2270005</v>
      </c>
      <c r="B63" s="91" t="s">
        <v>55</v>
      </c>
      <c r="C63" s="39">
        <v>0</v>
      </c>
      <c r="D63" s="40">
        <v>0</v>
      </c>
      <c r="E63" s="40">
        <f t="shared" si="28"/>
        <v>0</v>
      </c>
      <c r="F63" s="40">
        <v>0</v>
      </c>
      <c r="G63" s="41">
        <f t="shared" si="2"/>
        <v>0</v>
      </c>
    </row>
    <row r="64" spans="1:7" x14ac:dyDescent="0.2">
      <c r="A64" s="46">
        <v>2270006</v>
      </c>
      <c r="B64" s="91" t="s">
        <v>56</v>
      </c>
      <c r="C64" s="39">
        <v>550488.44999999995</v>
      </c>
      <c r="D64" s="40">
        <v>0</v>
      </c>
      <c r="E64" s="40">
        <f t="shared" si="28"/>
        <v>550488.44999999995</v>
      </c>
      <c r="F64" s="40">
        <v>494282.36</v>
      </c>
      <c r="G64" s="41">
        <f t="shared" si="2"/>
        <v>0.89789778513972462</v>
      </c>
    </row>
    <row r="65" spans="1:7" x14ac:dyDescent="0.2">
      <c r="A65" s="37">
        <v>2270011</v>
      </c>
      <c r="B65" s="91" t="s">
        <v>246</v>
      </c>
      <c r="C65" s="39">
        <v>1016198.34</v>
      </c>
      <c r="D65" s="40">
        <v>0</v>
      </c>
      <c r="E65" s="40">
        <f t="shared" si="28"/>
        <v>1016198.34</v>
      </c>
      <c r="F65" s="40">
        <v>557876.91</v>
      </c>
      <c r="G65" s="41">
        <f t="shared" si="2"/>
        <v>0.5489842760420176</v>
      </c>
    </row>
    <row r="66" spans="1:7" x14ac:dyDescent="0.2">
      <c r="A66" s="37">
        <v>2270012</v>
      </c>
      <c r="B66" s="91" t="s">
        <v>247</v>
      </c>
      <c r="C66" s="39">
        <v>43120.42</v>
      </c>
      <c r="D66" s="40">
        <v>0</v>
      </c>
      <c r="E66" s="40">
        <f t="shared" si="28"/>
        <v>43120.42</v>
      </c>
      <c r="F66" s="40">
        <v>21513.88</v>
      </c>
      <c r="G66" s="41">
        <f t="shared" si="2"/>
        <v>0.49892556705152691</v>
      </c>
    </row>
    <row r="67" spans="1:7" x14ac:dyDescent="0.2">
      <c r="A67" s="37">
        <v>2270013</v>
      </c>
      <c r="B67" s="91" t="s">
        <v>57</v>
      </c>
      <c r="C67" s="39">
        <v>1672337.75</v>
      </c>
      <c r="D67" s="40">
        <v>0</v>
      </c>
      <c r="E67" s="40">
        <f t="shared" si="28"/>
        <v>1672337.75</v>
      </c>
      <c r="F67" s="40">
        <v>650184.55000000005</v>
      </c>
      <c r="G67" s="41">
        <f t="shared" si="2"/>
        <v>0.38878782112046451</v>
      </c>
    </row>
    <row r="68" spans="1:7" x14ac:dyDescent="0.2">
      <c r="A68" s="46">
        <v>2270089</v>
      </c>
      <c r="B68" s="91" t="s">
        <v>58</v>
      </c>
      <c r="C68" s="39">
        <v>1104726.8400000001</v>
      </c>
      <c r="D68" s="40">
        <v>0</v>
      </c>
      <c r="E68" s="40">
        <f t="shared" si="28"/>
        <v>1104726.8400000001</v>
      </c>
      <c r="F68" s="40">
        <v>603317.82000000007</v>
      </c>
      <c r="G68" s="41">
        <f t="shared" si="2"/>
        <v>0.54612398120063776</v>
      </c>
    </row>
    <row r="69" spans="1:7" x14ac:dyDescent="0.2">
      <c r="A69" s="46"/>
      <c r="B69" s="51" t="s">
        <v>59</v>
      </c>
      <c r="C69" s="48">
        <f>SUM(C60:C68)</f>
        <v>15054454.189999999</v>
      </c>
      <c r="D69" s="48">
        <f>SUM(D60:D68)</f>
        <v>0</v>
      </c>
      <c r="E69" s="48">
        <f t="shared" ref="E69" si="29">SUM(E60:E68)</f>
        <v>15054454.189999999</v>
      </c>
      <c r="F69" s="48">
        <f>SUM(F60:F68)</f>
        <v>8757104.0099999998</v>
      </c>
      <c r="G69" s="49">
        <f t="shared" si="2"/>
        <v>0.58169521787225953</v>
      </c>
    </row>
    <row r="70" spans="1:7" x14ac:dyDescent="0.2">
      <c r="A70" s="37">
        <v>2280002</v>
      </c>
      <c r="B70" s="26" t="s">
        <v>60</v>
      </c>
      <c r="C70" s="39">
        <v>7889244.4800000004</v>
      </c>
      <c r="D70" s="40">
        <v>0</v>
      </c>
      <c r="E70" s="40">
        <f t="shared" ref="E70:E72" si="30">+C70+D70</f>
        <v>7889244.4800000004</v>
      </c>
      <c r="F70" s="40">
        <v>4763965.26</v>
      </c>
      <c r="G70" s="41">
        <f t="shared" ref="G70:G84" si="31">IFERROR(F70/E70,0)</f>
        <v>0.60385570152846868</v>
      </c>
    </row>
    <row r="71" spans="1:7" x14ac:dyDescent="0.2">
      <c r="A71" s="44">
        <v>2280003</v>
      </c>
      <c r="B71" s="26" t="s">
        <v>248</v>
      </c>
      <c r="C71" s="39">
        <v>620360.64</v>
      </c>
      <c r="D71" s="40">
        <v>0</v>
      </c>
      <c r="E71" s="40">
        <f t="shared" si="30"/>
        <v>620360.64</v>
      </c>
      <c r="F71" s="40">
        <v>572426.84</v>
      </c>
      <c r="G71" s="43">
        <f t="shared" si="31"/>
        <v>0.92273236419383398</v>
      </c>
    </row>
    <row r="72" spans="1:7" x14ac:dyDescent="0.2">
      <c r="A72" s="46">
        <v>2280004</v>
      </c>
      <c r="B72" s="26" t="s">
        <v>249</v>
      </c>
      <c r="C72" s="39">
        <v>0</v>
      </c>
      <c r="D72" s="40">
        <v>0</v>
      </c>
      <c r="E72" s="40">
        <f t="shared" si="30"/>
        <v>0</v>
      </c>
      <c r="F72" s="40">
        <v>0</v>
      </c>
      <c r="G72" s="41">
        <f t="shared" si="31"/>
        <v>0</v>
      </c>
    </row>
    <row r="73" spans="1:7" x14ac:dyDescent="0.2">
      <c r="A73" s="46"/>
      <c r="B73" s="51" t="s">
        <v>61</v>
      </c>
      <c r="C73" s="48">
        <f>SUM(C70:C72)</f>
        <v>8509605.120000001</v>
      </c>
      <c r="D73" s="48">
        <f>SUM(D70:D72)</f>
        <v>0</v>
      </c>
      <c r="E73" s="48">
        <f>SUM(E70:E72)</f>
        <v>8509605.120000001</v>
      </c>
      <c r="F73" s="48">
        <f>SUM(F70:F72)</f>
        <v>5336392.0999999996</v>
      </c>
      <c r="G73" s="49">
        <f t="shared" si="31"/>
        <v>0.62710220095383218</v>
      </c>
    </row>
    <row r="74" spans="1:7" x14ac:dyDescent="0.2">
      <c r="A74" s="46"/>
      <c r="B74" s="28" t="s">
        <v>62</v>
      </c>
      <c r="C74" s="93">
        <f>+C73+C69+C59+C52+C50+C48+C46+C43+C36</f>
        <v>290721362.14999998</v>
      </c>
      <c r="D74" s="93">
        <f>+D73+D69+D59+D52+D50+D48+D46+D43+D36</f>
        <v>0</v>
      </c>
      <c r="E74" s="93">
        <f>+E73+E69+E59+E52+E50+E48+E46+E43+E36</f>
        <v>290721362.14999998</v>
      </c>
      <c r="F74" s="93">
        <f>+F73+F69+F59+F52+F50+F48+F46+F43+F36</f>
        <v>175510504.69</v>
      </c>
      <c r="G74" s="94">
        <f t="shared" si="31"/>
        <v>0.60370694259283209</v>
      </c>
    </row>
    <row r="75" spans="1:7" x14ac:dyDescent="0.2">
      <c r="A75" s="37">
        <v>2300001</v>
      </c>
      <c r="B75" s="26" t="s">
        <v>63</v>
      </c>
      <c r="C75" s="39">
        <v>376923.16</v>
      </c>
      <c r="D75" s="40">
        <v>0</v>
      </c>
      <c r="E75" s="40">
        <f>+C75+D75</f>
        <v>376923.16</v>
      </c>
      <c r="F75" s="40">
        <v>574409.1</v>
      </c>
      <c r="G75" s="41">
        <f t="shared" si="31"/>
        <v>1.5239421743147861</v>
      </c>
    </row>
    <row r="76" spans="1:7" x14ac:dyDescent="0.2">
      <c r="A76" s="37"/>
      <c r="B76" s="51" t="s">
        <v>64</v>
      </c>
      <c r="C76" s="48">
        <f>+C75</f>
        <v>376923.16</v>
      </c>
      <c r="D76" s="48">
        <f>+D75</f>
        <v>0</v>
      </c>
      <c r="E76" s="48">
        <f t="shared" ref="E76" si="32">+E75</f>
        <v>376923.16</v>
      </c>
      <c r="F76" s="48">
        <f>+F75</f>
        <v>574409.1</v>
      </c>
      <c r="G76" s="49">
        <f t="shared" si="31"/>
        <v>1.5239421743147861</v>
      </c>
    </row>
    <row r="77" spans="1:7" x14ac:dyDescent="0.2">
      <c r="A77" s="46">
        <v>2310001</v>
      </c>
      <c r="B77" s="26" t="s">
        <v>65</v>
      </c>
      <c r="C77" s="39">
        <v>0</v>
      </c>
      <c r="D77" s="40">
        <v>0</v>
      </c>
      <c r="E77" s="40">
        <f>+C77+D77</f>
        <v>0</v>
      </c>
      <c r="F77" s="40">
        <v>0</v>
      </c>
      <c r="G77" s="41">
        <f t="shared" si="31"/>
        <v>0</v>
      </c>
    </row>
    <row r="78" spans="1:7" x14ac:dyDescent="0.2">
      <c r="A78" s="46"/>
      <c r="B78" s="51" t="s">
        <v>66</v>
      </c>
      <c r="C78" s="48">
        <f>+C77</f>
        <v>0</v>
      </c>
      <c r="D78" s="48">
        <f>+D77</f>
        <v>0</v>
      </c>
      <c r="E78" s="48">
        <f t="shared" ref="E78" si="33">+E77</f>
        <v>0</v>
      </c>
      <c r="F78" s="48">
        <f>+F77</f>
        <v>0</v>
      </c>
      <c r="G78" s="49">
        <f t="shared" si="31"/>
        <v>0</v>
      </c>
    </row>
    <row r="79" spans="1:7" x14ac:dyDescent="0.2">
      <c r="A79" s="46"/>
      <c r="B79" s="28" t="s">
        <v>67</v>
      </c>
      <c r="C79" s="93">
        <f>+C78+C76</f>
        <v>376923.16</v>
      </c>
      <c r="D79" s="93">
        <f>+D78+D76</f>
        <v>0</v>
      </c>
      <c r="E79" s="93">
        <f t="shared" ref="E79" si="34">+E78+E76</f>
        <v>376923.16</v>
      </c>
      <c r="F79" s="93">
        <f>+F78+F76</f>
        <v>574409.1</v>
      </c>
      <c r="G79" s="94">
        <f t="shared" si="31"/>
        <v>1.5239421743147861</v>
      </c>
    </row>
    <row r="80" spans="1:7" x14ac:dyDescent="0.2">
      <c r="A80" s="37">
        <v>2510001</v>
      </c>
      <c r="B80" s="26" t="s">
        <v>250</v>
      </c>
      <c r="C80" s="39">
        <v>2535825.37</v>
      </c>
      <c r="D80" s="40">
        <v>0</v>
      </c>
      <c r="E80" s="40">
        <f t="shared" ref="E80:E81" si="35">+C80+D80</f>
        <v>2535825.37</v>
      </c>
      <c r="F80" s="40">
        <v>1395259.3</v>
      </c>
      <c r="G80" s="41">
        <f t="shared" si="31"/>
        <v>0.55021900029338378</v>
      </c>
    </row>
    <row r="81" spans="1:7" x14ac:dyDescent="0.2">
      <c r="A81" s="46">
        <v>2510002</v>
      </c>
      <c r="B81" s="91" t="s">
        <v>251</v>
      </c>
      <c r="C81" s="39">
        <v>3511036.76</v>
      </c>
      <c r="D81" s="40">
        <v>0</v>
      </c>
      <c r="E81" s="40">
        <f t="shared" si="35"/>
        <v>3511036.76</v>
      </c>
      <c r="F81" s="40">
        <v>3081518.1399999997</v>
      </c>
      <c r="G81" s="41">
        <f t="shared" si="31"/>
        <v>0.87766615693308769</v>
      </c>
    </row>
    <row r="82" spans="1:7" x14ac:dyDescent="0.2">
      <c r="A82" s="46"/>
      <c r="B82" s="51" t="s">
        <v>68</v>
      </c>
      <c r="C82" s="48">
        <f>SUM(C80:C81)</f>
        <v>6046862.1299999999</v>
      </c>
      <c r="D82" s="48">
        <f>SUM(D80:D81)</f>
        <v>0</v>
      </c>
      <c r="E82" s="48">
        <f t="shared" ref="E82" si="36">SUM(E80:E81)</f>
        <v>6046862.1299999999</v>
      </c>
      <c r="F82" s="48">
        <f>SUM(F80:F81)</f>
        <v>4476777.4399999995</v>
      </c>
      <c r="G82" s="49">
        <f t="shared" si="31"/>
        <v>0.74034719888677192</v>
      </c>
    </row>
    <row r="83" spans="1:7" x14ac:dyDescent="0.2">
      <c r="A83" s="46"/>
      <c r="B83" s="28" t="s">
        <v>69</v>
      </c>
      <c r="C83" s="85">
        <f>+C82</f>
        <v>6046862.1299999999</v>
      </c>
      <c r="D83" s="85">
        <f>+D82</f>
        <v>0</v>
      </c>
      <c r="E83" s="85">
        <f t="shared" ref="E83" si="37">+E82</f>
        <v>6046862.1299999999</v>
      </c>
      <c r="F83" s="85">
        <f>+F82</f>
        <v>4476777.4399999995</v>
      </c>
      <c r="G83" s="86">
        <f t="shared" si="31"/>
        <v>0.74034719888677192</v>
      </c>
    </row>
    <row r="84" spans="1:7" x14ac:dyDescent="0.2">
      <c r="A84" s="46"/>
      <c r="B84" s="95" t="s">
        <v>318</v>
      </c>
      <c r="C84" s="96">
        <f>+C83+C79+C74+C34+C31</f>
        <v>309472417.52000004</v>
      </c>
      <c r="D84" s="96">
        <f>+D83+D79+D74+D34+D31</f>
        <v>0</v>
      </c>
      <c r="E84" s="96">
        <f>+E83+E79+E74+E34+E31</f>
        <v>309472417.52000004</v>
      </c>
      <c r="F84" s="96">
        <f>+F83+F79+F74+F34+F31</f>
        <v>188508165</v>
      </c>
      <c r="G84" s="97">
        <f t="shared" si="31"/>
        <v>0.60912751614711325</v>
      </c>
    </row>
    <row r="85" spans="1:7" x14ac:dyDescent="0.2">
      <c r="A85" s="98"/>
      <c r="B85" s="99"/>
      <c r="C85" s="100"/>
      <c r="D85" s="100"/>
      <c r="E85" s="100"/>
      <c r="F85" s="100"/>
      <c r="G85" s="100"/>
    </row>
    <row r="86" spans="1:7" x14ac:dyDescent="0.2">
      <c r="A86" s="101"/>
      <c r="B86" s="102"/>
      <c r="C86" s="103"/>
      <c r="D86" s="103"/>
      <c r="E86" s="103"/>
      <c r="F86" s="103"/>
      <c r="G86" s="103"/>
    </row>
    <row r="87" spans="1:7" x14ac:dyDescent="0.2">
      <c r="A87" s="101"/>
      <c r="B87" s="102"/>
      <c r="C87" s="103"/>
      <c r="D87" s="103"/>
      <c r="E87" s="103"/>
      <c r="F87" s="103"/>
      <c r="G87" s="103"/>
    </row>
    <row r="88" spans="1:7" x14ac:dyDescent="0.2">
      <c r="A88" s="2" t="s">
        <v>0</v>
      </c>
      <c r="B88" s="1"/>
      <c r="C88" s="7"/>
      <c r="D88" s="7"/>
      <c r="E88" s="9"/>
      <c r="F88" s="9"/>
      <c r="G88" s="9"/>
    </row>
    <row r="89" spans="1:7" x14ac:dyDescent="0.2">
      <c r="A89" s="18" t="str">
        <f>+A3</f>
        <v>EXERCICI 2025 2on TRIMESTRE</v>
      </c>
      <c r="B89" s="1"/>
      <c r="C89" s="7"/>
      <c r="D89" s="7"/>
      <c r="E89" s="9"/>
      <c r="F89" s="9"/>
      <c r="G89" s="9"/>
    </row>
    <row r="90" spans="1:7" x14ac:dyDescent="0.2">
      <c r="A90" s="6" t="s">
        <v>70</v>
      </c>
      <c r="B90" s="1"/>
      <c r="C90" s="7"/>
      <c r="D90" s="7"/>
      <c r="E90" s="5"/>
      <c r="F90" s="5"/>
      <c r="G90" s="5"/>
    </row>
    <row r="91" spans="1:7" x14ac:dyDescent="0.2">
      <c r="A91" s="3" t="s">
        <v>4</v>
      </c>
      <c r="B91" s="1"/>
      <c r="C91" s="7"/>
      <c r="D91" s="7"/>
      <c r="E91" s="5"/>
      <c r="F91" s="5"/>
      <c r="G91" s="5"/>
    </row>
    <row r="92" spans="1:7" x14ac:dyDescent="0.2">
      <c r="A92" s="4"/>
      <c r="B92" s="1"/>
      <c r="C92" s="7"/>
      <c r="D92" s="7"/>
      <c r="E92" s="5"/>
      <c r="F92" s="5"/>
      <c r="G92" s="5"/>
    </row>
    <row r="93" spans="1:7" ht="5.25" customHeight="1" x14ac:dyDescent="0.2">
      <c r="A93" s="1"/>
      <c r="B93" s="1"/>
      <c r="C93" s="7"/>
      <c r="D93" s="7"/>
      <c r="E93" s="5"/>
      <c r="F93" s="5"/>
      <c r="G93" s="5"/>
    </row>
    <row r="94" spans="1:7" ht="50.1" customHeight="1" x14ac:dyDescent="0.2">
      <c r="A94" s="11" t="s">
        <v>7</v>
      </c>
      <c r="B94" s="12" t="s">
        <v>8</v>
      </c>
      <c r="C94" s="31" t="str">
        <f>+C7</f>
        <v>Pressupost inicial</v>
      </c>
      <c r="D94" s="13" t="str">
        <f>+D7</f>
        <v>Modificacions</v>
      </c>
      <c r="E94" s="13" t="str">
        <f>+E7</f>
        <v>Pressupost definitiu</v>
      </c>
      <c r="F94" s="8" t="str">
        <f>+F7</f>
        <v>Obligacions Reconegudes</v>
      </c>
      <c r="G94" s="14" t="str">
        <f>+G7</f>
        <v>% Execució</v>
      </c>
    </row>
    <row r="95" spans="1:7" x14ac:dyDescent="0.2">
      <c r="A95" s="46">
        <v>3100002</v>
      </c>
      <c r="B95" s="38" t="s">
        <v>299</v>
      </c>
      <c r="C95" s="39">
        <v>0</v>
      </c>
      <c r="D95" s="40">
        <v>0</v>
      </c>
      <c r="E95" s="40">
        <f t="shared" ref="E95:E98" si="38">+C95+D95</f>
        <v>0</v>
      </c>
      <c r="F95" s="40">
        <v>0</v>
      </c>
      <c r="G95" s="41">
        <f t="shared" ref="G95:G171" si="39">IFERROR(F95/E95,0)</f>
        <v>0</v>
      </c>
    </row>
    <row r="96" spans="1:7" x14ac:dyDescent="0.2">
      <c r="A96" s="37">
        <v>3100003</v>
      </c>
      <c r="B96" s="38" t="s">
        <v>71</v>
      </c>
      <c r="C96" s="39">
        <v>20030.62</v>
      </c>
      <c r="D96" s="40">
        <v>0</v>
      </c>
      <c r="E96" s="40">
        <f t="shared" si="38"/>
        <v>20030.62</v>
      </c>
      <c r="F96" s="40">
        <v>23634.62</v>
      </c>
      <c r="G96" s="41">
        <f t="shared" si="39"/>
        <v>1.1799245355360943</v>
      </c>
    </row>
    <row r="97" spans="1:7" x14ac:dyDescent="0.2">
      <c r="A97" s="37">
        <v>3100004</v>
      </c>
      <c r="B97" s="38" t="s">
        <v>281</v>
      </c>
      <c r="C97" s="39">
        <v>634800</v>
      </c>
      <c r="D97" s="40">
        <v>0</v>
      </c>
      <c r="E97" s="40">
        <f t="shared" si="38"/>
        <v>634800</v>
      </c>
      <c r="F97" s="40">
        <v>1332035.55</v>
      </c>
      <c r="G97" s="41">
        <f t="shared" ref="G97" si="40">IFERROR(F97/E97,0)</f>
        <v>2.0983546786389415</v>
      </c>
    </row>
    <row r="98" spans="1:7" ht="22.5" x14ac:dyDescent="0.2">
      <c r="A98" s="37">
        <v>3100006</v>
      </c>
      <c r="B98" s="38" t="s">
        <v>282</v>
      </c>
      <c r="C98" s="39">
        <v>163934.5</v>
      </c>
      <c r="D98" s="40">
        <v>0</v>
      </c>
      <c r="E98" s="40">
        <f t="shared" si="38"/>
        <v>163934.5</v>
      </c>
      <c r="F98" s="40">
        <v>0</v>
      </c>
      <c r="G98" s="41">
        <f t="shared" si="39"/>
        <v>0</v>
      </c>
    </row>
    <row r="99" spans="1:7" x14ac:dyDescent="0.2">
      <c r="A99" s="37"/>
      <c r="B99" s="47" t="s">
        <v>72</v>
      </c>
      <c r="C99" s="48">
        <f>SUM(C95:C98)</f>
        <v>818765.12</v>
      </c>
      <c r="D99" s="48">
        <f>SUM(D95:D98)</f>
        <v>0</v>
      </c>
      <c r="E99" s="48">
        <f>SUM(E95:E98)</f>
        <v>818765.12</v>
      </c>
      <c r="F99" s="48">
        <f>SUM(F95:F98)</f>
        <v>1355670.1700000002</v>
      </c>
      <c r="G99" s="49">
        <f t="shared" si="39"/>
        <v>1.6557497832833916</v>
      </c>
    </row>
    <row r="100" spans="1:7" s="42" customFormat="1" x14ac:dyDescent="0.2">
      <c r="A100" s="46">
        <v>3120001</v>
      </c>
      <c r="B100" s="38" t="s">
        <v>73</v>
      </c>
      <c r="C100" s="39">
        <v>0</v>
      </c>
      <c r="D100" s="40">
        <v>0</v>
      </c>
      <c r="E100" s="40">
        <f>+C100+D100</f>
        <v>0</v>
      </c>
      <c r="F100" s="40">
        <v>0</v>
      </c>
      <c r="G100" s="41">
        <f t="shared" si="39"/>
        <v>0</v>
      </c>
    </row>
    <row r="101" spans="1:7" ht="22.5" x14ac:dyDescent="0.2">
      <c r="A101" s="46"/>
      <c r="B101" s="47" t="s">
        <v>252</v>
      </c>
      <c r="C101" s="48">
        <f>+C100</f>
        <v>0</v>
      </c>
      <c r="D101" s="48">
        <f>+D100</f>
        <v>0</v>
      </c>
      <c r="E101" s="48">
        <f t="shared" ref="E101" si="41">+E100</f>
        <v>0</v>
      </c>
      <c r="F101" s="48">
        <f>+F100</f>
        <v>0</v>
      </c>
      <c r="G101" s="49">
        <f t="shared" si="39"/>
        <v>0</v>
      </c>
    </row>
    <row r="102" spans="1:7" x14ac:dyDescent="0.2">
      <c r="A102" s="46">
        <v>3190001</v>
      </c>
      <c r="B102" s="38" t="s">
        <v>74</v>
      </c>
      <c r="C102" s="39">
        <v>0</v>
      </c>
      <c r="D102" s="40">
        <v>0</v>
      </c>
      <c r="E102" s="40">
        <f>+C102+D102</f>
        <v>0</v>
      </c>
      <c r="F102" s="40">
        <v>0</v>
      </c>
      <c r="G102" s="41">
        <f t="shared" si="39"/>
        <v>0</v>
      </c>
    </row>
    <row r="103" spans="1:7" x14ac:dyDescent="0.2">
      <c r="A103" s="46"/>
      <c r="B103" s="47" t="s">
        <v>75</v>
      </c>
      <c r="C103" s="48">
        <f>+C102</f>
        <v>0</v>
      </c>
      <c r="D103" s="48">
        <f>+D102</f>
        <v>0</v>
      </c>
      <c r="E103" s="48">
        <f t="shared" ref="E103" si="42">+E102</f>
        <v>0</v>
      </c>
      <c r="F103" s="48">
        <f>+F102</f>
        <v>0</v>
      </c>
      <c r="G103" s="49">
        <f t="shared" si="39"/>
        <v>0</v>
      </c>
    </row>
    <row r="104" spans="1:7" x14ac:dyDescent="0.2">
      <c r="A104" s="46"/>
      <c r="B104" s="104" t="s">
        <v>76</v>
      </c>
      <c r="C104" s="85">
        <f>+C103+C101+C99</f>
        <v>818765.12</v>
      </c>
      <c r="D104" s="85">
        <f>+D103+D101+D99</f>
        <v>0</v>
      </c>
      <c r="E104" s="85">
        <f>+E103+E101+E99</f>
        <v>818765.12</v>
      </c>
      <c r="F104" s="85">
        <f>+F103+F101+F99</f>
        <v>1355670.1700000002</v>
      </c>
      <c r="G104" s="86">
        <f t="shared" si="39"/>
        <v>1.6557497832833916</v>
      </c>
    </row>
    <row r="105" spans="1:7" x14ac:dyDescent="0.2">
      <c r="A105" s="46">
        <v>3400002</v>
      </c>
      <c r="B105" s="38" t="s">
        <v>325</v>
      </c>
      <c r="C105" s="39">
        <v>0</v>
      </c>
      <c r="D105" s="40">
        <v>0</v>
      </c>
      <c r="E105" s="40">
        <f>+C105+D105</f>
        <v>0</v>
      </c>
      <c r="F105" s="40">
        <v>20448.349999999999</v>
      </c>
      <c r="G105" s="41">
        <f t="shared" ref="G105:G106" si="43">IFERROR(F105/E105,0)</f>
        <v>0</v>
      </c>
    </row>
    <row r="106" spans="1:7" x14ac:dyDescent="0.2">
      <c r="A106" s="46"/>
      <c r="B106" s="47" t="s">
        <v>326</v>
      </c>
      <c r="C106" s="48">
        <f>SUM(C105:C105)</f>
        <v>0</v>
      </c>
      <c r="D106" s="48">
        <f>SUM(D105:D105)</f>
        <v>0</v>
      </c>
      <c r="E106" s="48">
        <f>SUM(E105:E105)</f>
        <v>0</v>
      </c>
      <c r="F106" s="48">
        <f>SUM(F105:F105)</f>
        <v>20448.349999999999</v>
      </c>
      <c r="G106" s="49">
        <f t="shared" si="43"/>
        <v>0</v>
      </c>
    </row>
    <row r="107" spans="1:7" x14ac:dyDescent="0.2">
      <c r="A107" s="37">
        <v>3490001</v>
      </c>
      <c r="B107" s="91" t="s">
        <v>77</v>
      </c>
      <c r="C107" s="39">
        <v>32576.639999999999</v>
      </c>
      <c r="D107" s="40">
        <v>0</v>
      </c>
      <c r="E107" s="40">
        <f>+C107+D107</f>
        <v>32576.639999999999</v>
      </c>
      <c r="F107" s="40">
        <v>52.31</v>
      </c>
      <c r="G107" s="41">
        <f t="shared" si="39"/>
        <v>1.6057518516335632E-3</v>
      </c>
    </row>
    <row r="108" spans="1:7" x14ac:dyDescent="0.2">
      <c r="A108" s="46"/>
      <c r="B108" s="47" t="s">
        <v>78</v>
      </c>
      <c r="C108" s="48">
        <f>SUM(C107:C107)</f>
        <v>32576.639999999999</v>
      </c>
      <c r="D108" s="48">
        <f>SUM(D107:D107)</f>
        <v>0</v>
      </c>
      <c r="E108" s="48">
        <f>SUM(E107:E107)</f>
        <v>32576.639999999999</v>
      </c>
      <c r="F108" s="48">
        <f>SUM(F107:F107)</f>
        <v>52.31</v>
      </c>
      <c r="G108" s="49">
        <f t="shared" si="39"/>
        <v>1.6057518516335632E-3</v>
      </c>
    </row>
    <row r="109" spans="1:7" x14ac:dyDescent="0.2">
      <c r="A109" s="46"/>
      <c r="B109" s="104" t="s">
        <v>79</v>
      </c>
      <c r="C109" s="85">
        <f>+C108+C106</f>
        <v>32576.639999999999</v>
      </c>
      <c r="D109" s="85">
        <f>+D108+D106</f>
        <v>0</v>
      </c>
      <c r="E109" s="85">
        <f>+E108+E106</f>
        <v>32576.639999999999</v>
      </c>
      <c r="F109" s="85">
        <f>+F108+F106</f>
        <v>20500.66</v>
      </c>
      <c r="G109" s="86">
        <f t="shared" si="39"/>
        <v>0.62930553918390597</v>
      </c>
    </row>
    <row r="110" spans="1:7" x14ac:dyDescent="0.2">
      <c r="A110" s="46"/>
      <c r="B110" s="104" t="s">
        <v>319</v>
      </c>
      <c r="C110" s="96">
        <f>+C109+C104</f>
        <v>851341.76</v>
      </c>
      <c r="D110" s="96">
        <f>+D109+D104</f>
        <v>0</v>
      </c>
      <c r="E110" s="96">
        <f>+E109+E104</f>
        <v>851341.76</v>
      </c>
      <c r="F110" s="96">
        <f>+F109+F104</f>
        <v>1376170.83</v>
      </c>
      <c r="G110" s="97">
        <f t="shared" si="39"/>
        <v>1.6164728369485835</v>
      </c>
    </row>
    <row r="111" spans="1:7" x14ac:dyDescent="0.2">
      <c r="A111" s="46">
        <v>4405200</v>
      </c>
      <c r="B111" s="38" t="s">
        <v>300</v>
      </c>
      <c r="C111" s="39">
        <v>0</v>
      </c>
      <c r="D111" s="40">
        <v>0</v>
      </c>
      <c r="E111" s="40">
        <f>+C111+D111</f>
        <v>0</v>
      </c>
      <c r="F111" s="40">
        <v>0</v>
      </c>
      <c r="G111" s="41">
        <f t="shared" si="39"/>
        <v>0</v>
      </c>
    </row>
    <row r="112" spans="1:7" x14ac:dyDescent="0.2">
      <c r="A112" s="46"/>
      <c r="B112" s="47" t="s">
        <v>301</v>
      </c>
      <c r="C112" s="48">
        <f>+C111</f>
        <v>0</v>
      </c>
      <c r="D112" s="48">
        <f>+D111</f>
        <v>0</v>
      </c>
      <c r="E112" s="48">
        <f t="shared" ref="E112" si="44">+E111</f>
        <v>0</v>
      </c>
      <c r="F112" s="48">
        <f>+F111</f>
        <v>0</v>
      </c>
      <c r="G112" s="49">
        <f t="shared" si="39"/>
        <v>0</v>
      </c>
    </row>
    <row r="113" spans="1:7" x14ac:dyDescent="0.2">
      <c r="A113" s="46">
        <v>4430001</v>
      </c>
      <c r="B113" s="91" t="s">
        <v>302</v>
      </c>
      <c r="C113" s="39">
        <v>0</v>
      </c>
      <c r="D113" s="40">
        <v>0</v>
      </c>
      <c r="E113" s="40">
        <f t="shared" ref="E113:E114" si="45">+C113+D113</f>
        <v>0</v>
      </c>
      <c r="F113" s="40">
        <v>0</v>
      </c>
      <c r="G113" s="41">
        <f t="shared" ref="G113" si="46">IFERROR(F113/E113,0)</f>
        <v>0</v>
      </c>
    </row>
    <row r="114" spans="1:7" x14ac:dyDescent="0.2">
      <c r="A114" s="46">
        <v>4439406</v>
      </c>
      <c r="B114" s="91" t="s">
        <v>303</v>
      </c>
      <c r="C114" s="39">
        <v>560000</v>
      </c>
      <c r="D114" s="40">
        <v>0</v>
      </c>
      <c r="E114" s="40">
        <f t="shared" si="45"/>
        <v>560000</v>
      </c>
      <c r="F114" s="40">
        <v>386446.35</v>
      </c>
      <c r="G114" s="41">
        <f t="shared" si="39"/>
        <v>0.69008276785714284</v>
      </c>
    </row>
    <row r="115" spans="1:7" x14ac:dyDescent="0.2">
      <c r="A115" s="46"/>
      <c r="B115" s="47" t="s">
        <v>253</v>
      </c>
      <c r="C115" s="48">
        <f>SUM(C113:C114)</f>
        <v>560000</v>
      </c>
      <c r="D115" s="48">
        <f>SUM(D113:D114)</f>
        <v>0</v>
      </c>
      <c r="E115" s="48">
        <f>SUM(E113:E114)</f>
        <v>560000</v>
      </c>
      <c r="F115" s="48">
        <f>SUM(F113:F114)</f>
        <v>386446.35</v>
      </c>
      <c r="G115" s="49">
        <f t="shared" si="39"/>
        <v>0.69008276785714284</v>
      </c>
    </row>
    <row r="116" spans="1:7" x14ac:dyDescent="0.2">
      <c r="A116" s="46">
        <v>4480001</v>
      </c>
      <c r="B116" s="38" t="s">
        <v>80</v>
      </c>
      <c r="C116" s="39">
        <v>0</v>
      </c>
      <c r="D116" s="40">
        <v>0</v>
      </c>
      <c r="E116" s="40">
        <f>+C116+D116</f>
        <v>0</v>
      </c>
      <c r="F116" s="40">
        <v>0</v>
      </c>
      <c r="G116" s="41">
        <f t="shared" ref="G116:G117" si="47">IFERROR(F116/E116,0)</f>
        <v>0</v>
      </c>
    </row>
    <row r="117" spans="1:7" x14ac:dyDescent="0.2">
      <c r="A117" s="46"/>
      <c r="B117" s="47" t="s">
        <v>81</v>
      </c>
      <c r="C117" s="48">
        <f>+C116</f>
        <v>0</v>
      </c>
      <c r="D117" s="48">
        <f>+D116</f>
        <v>0</v>
      </c>
      <c r="E117" s="48">
        <f t="shared" ref="E117:E119" si="48">+E116</f>
        <v>0</v>
      </c>
      <c r="F117" s="48">
        <f>+F116</f>
        <v>0</v>
      </c>
      <c r="G117" s="49">
        <f t="shared" si="47"/>
        <v>0</v>
      </c>
    </row>
    <row r="118" spans="1:7" x14ac:dyDescent="0.2">
      <c r="A118" s="46">
        <v>4490002</v>
      </c>
      <c r="B118" s="38" t="s">
        <v>328</v>
      </c>
      <c r="C118" s="39">
        <v>0</v>
      </c>
      <c r="D118" s="40">
        <v>0</v>
      </c>
      <c r="E118" s="40">
        <f>+C118+D118</f>
        <v>0</v>
      </c>
      <c r="F118" s="40">
        <v>0</v>
      </c>
      <c r="G118" s="41">
        <f t="shared" si="39"/>
        <v>0</v>
      </c>
    </row>
    <row r="119" spans="1:7" x14ac:dyDescent="0.2">
      <c r="A119" s="46"/>
      <c r="B119" s="47" t="s">
        <v>327</v>
      </c>
      <c r="C119" s="48">
        <f>+C118</f>
        <v>0</v>
      </c>
      <c r="D119" s="48">
        <f>+D118</f>
        <v>0</v>
      </c>
      <c r="E119" s="48">
        <f t="shared" si="48"/>
        <v>0</v>
      </c>
      <c r="F119" s="48">
        <f>+F118</f>
        <v>0</v>
      </c>
      <c r="G119" s="49">
        <f t="shared" si="39"/>
        <v>0</v>
      </c>
    </row>
    <row r="120" spans="1:7" x14ac:dyDescent="0.2">
      <c r="A120" s="46"/>
      <c r="B120" s="104" t="s">
        <v>82</v>
      </c>
      <c r="C120" s="85">
        <f>+C119+C115+C112+C117</f>
        <v>560000</v>
      </c>
      <c r="D120" s="85">
        <f>+D119+D115+D112+D117</f>
        <v>0</v>
      </c>
      <c r="E120" s="85">
        <f>+E119+E115+E112+E117</f>
        <v>560000</v>
      </c>
      <c r="F120" s="85">
        <f>+F119+F115+F112+F117</f>
        <v>386446.35</v>
      </c>
      <c r="G120" s="86">
        <f t="shared" si="39"/>
        <v>0.69008276785714284</v>
      </c>
    </row>
    <row r="121" spans="1:7" x14ac:dyDescent="0.2">
      <c r="A121" s="46">
        <v>4810001</v>
      </c>
      <c r="B121" s="38" t="s">
        <v>304</v>
      </c>
      <c r="C121" s="39">
        <v>0</v>
      </c>
      <c r="D121" s="40">
        <v>0</v>
      </c>
      <c r="E121" s="40">
        <f>+C121+D121</f>
        <v>0</v>
      </c>
      <c r="F121" s="40">
        <v>0</v>
      </c>
      <c r="G121" s="41">
        <f t="shared" ref="G121:G122" si="49">IFERROR(F121/E121,0)</f>
        <v>0</v>
      </c>
    </row>
    <row r="122" spans="1:7" x14ac:dyDescent="0.2">
      <c r="A122" s="46"/>
      <c r="B122" s="47" t="s">
        <v>305</v>
      </c>
      <c r="C122" s="48">
        <f>+C121</f>
        <v>0</v>
      </c>
      <c r="D122" s="48">
        <f>+D121</f>
        <v>0</v>
      </c>
      <c r="E122" s="48">
        <f t="shared" ref="E122" si="50">+E121</f>
        <v>0</v>
      </c>
      <c r="F122" s="48">
        <f>+F121</f>
        <v>0</v>
      </c>
      <c r="G122" s="49">
        <f t="shared" si="49"/>
        <v>0</v>
      </c>
    </row>
    <row r="123" spans="1:7" x14ac:dyDescent="0.2">
      <c r="A123" s="46">
        <v>4820001</v>
      </c>
      <c r="B123" s="38" t="s">
        <v>83</v>
      </c>
      <c r="C123" s="39">
        <v>45000</v>
      </c>
      <c r="D123" s="40">
        <v>0</v>
      </c>
      <c r="E123" s="40">
        <f>+C123+D123</f>
        <v>45000</v>
      </c>
      <c r="F123" s="40">
        <v>0</v>
      </c>
      <c r="G123" s="41">
        <f t="shared" si="39"/>
        <v>0</v>
      </c>
    </row>
    <row r="124" spans="1:7" ht="22.5" x14ac:dyDescent="0.2">
      <c r="A124" s="46"/>
      <c r="B124" s="47" t="s">
        <v>84</v>
      </c>
      <c r="C124" s="48">
        <f>+C123</f>
        <v>45000</v>
      </c>
      <c r="D124" s="48">
        <f>+D123</f>
        <v>0</v>
      </c>
      <c r="E124" s="48">
        <f t="shared" ref="E124" si="51">+E123</f>
        <v>45000</v>
      </c>
      <c r="F124" s="48">
        <f>+F123</f>
        <v>0</v>
      </c>
      <c r="G124" s="49">
        <f t="shared" si="39"/>
        <v>0</v>
      </c>
    </row>
    <row r="125" spans="1:7" s="42" customFormat="1" ht="22.5" x14ac:dyDescent="0.2">
      <c r="A125" s="46"/>
      <c r="B125" s="104" t="s">
        <v>85</v>
      </c>
      <c r="C125" s="85">
        <f>+C124+C122</f>
        <v>45000</v>
      </c>
      <c r="D125" s="85">
        <f>+D124+D122</f>
        <v>0</v>
      </c>
      <c r="E125" s="85">
        <f>+E124+E122</f>
        <v>45000</v>
      </c>
      <c r="F125" s="85">
        <f>+F124+F122</f>
        <v>0</v>
      </c>
      <c r="G125" s="86">
        <f t="shared" si="39"/>
        <v>0</v>
      </c>
    </row>
    <row r="126" spans="1:7" x14ac:dyDescent="0.2">
      <c r="A126" s="46"/>
      <c r="B126" s="104" t="s">
        <v>294</v>
      </c>
      <c r="C126" s="96">
        <f>+C125+C120</f>
        <v>605000</v>
      </c>
      <c r="D126" s="96">
        <f>+D125+D120</f>
        <v>0</v>
      </c>
      <c r="E126" s="96">
        <f>+E125+E120</f>
        <v>605000</v>
      </c>
      <c r="F126" s="96">
        <f>+F125+F120</f>
        <v>386446.35</v>
      </c>
      <c r="G126" s="97">
        <f t="shared" si="39"/>
        <v>0.63875429752066115</v>
      </c>
    </row>
    <row r="127" spans="1:7" x14ac:dyDescent="0.2">
      <c r="A127" s="37">
        <v>6000001</v>
      </c>
      <c r="B127" s="38" t="s">
        <v>200</v>
      </c>
      <c r="C127" s="39">
        <v>0</v>
      </c>
      <c r="D127" s="40">
        <v>0</v>
      </c>
      <c r="E127" s="40">
        <f>+C127+D127</f>
        <v>0</v>
      </c>
      <c r="F127" s="40">
        <v>0</v>
      </c>
      <c r="G127" s="41">
        <f t="shared" si="39"/>
        <v>0</v>
      </c>
    </row>
    <row r="128" spans="1:7" s="10" customFormat="1" x14ac:dyDescent="0.2">
      <c r="A128" s="37"/>
      <c r="B128" s="47" t="s">
        <v>201</v>
      </c>
      <c r="C128" s="48">
        <f t="shared" ref="C128:E129" si="52">+C127</f>
        <v>0</v>
      </c>
      <c r="D128" s="48">
        <f t="shared" ref="D128" si="53">+D127</f>
        <v>0</v>
      </c>
      <c r="E128" s="48">
        <f t="shared" si="52"/>
        <v>0</v>
      </c>
      <c r="F128" s="48">
        <f t="shared" ref="F128" si="54">+F127</f>
        <v>0</v>
      </c>
      <c r="G128" s="49">
        <f t="shared" si="39"/>
        <v>0</v>
      </c>
    </row>
    <row r="129" spans="1:7" s="10" customFormat="1" x14ac:dyDescent="0.2">
      <c r="A129" s="37"/>
      <c r="B129" s="104" t="s">
        <v>202</v>
      </c>
      <c r="C129" s="85">
        <f t="shared" si="52"/>
        <v>0</v>
      </c>
      <c r="D129" s="85">
        <f t="shared" ref="D129" si="55">+D128</f>
        <v>0</v>
      </c>
      <c r="E129" s="85">
        <f t="shared" si="52"/>
        <v>0</v>
      </c>
      <c r="F129" s="85">
        <f t="shared" ref="F129" si="56">+F128</f>
        <v>0</v>
      </c>
      <c r="G129" s="86">
        <f t="shared" si="39"/>
        <v>0</v>
      </c>
    </row>
    <row r="130" spans="1:7" s="10" customFormat="1" x14ac:dyDescent="0.2">
      <c r="A130" s="46">
        <v>6100001</v>
      </c>
      <c r="B130" s="38" t="s">
        <v>86</v>
      </c>
      <c r="C130" s="39">
        <v>907729.97</v>
      </c>
      <c r="D130" s="40">
        <v>0</v>
      </c>
      <c r="E130" s="40">
        <f>+C130+D130</f>
        <v>907729.97</v>
      </c>
      <c r="F130" s="40">
        <v>1346132.01</v>
      </c>
      <c r="G130" s="41">
        <f t="shared" si="39"/>
        <v>1.4829652589304725</v>
      </c>
    </row>
    <row r="131" spans="1:7" x14ac:dyDescent="0.2">
      <c r="A131" s="46"/>
      <c r="B131" s="47" t="s">
        <v>87</v>
      </c>
      <c r="C131" s="48">
        <f>+C130</f>
        <v>907729.97</v>
      </c>
      <c r="D131" s="48">
        <f>+D130</f>
        <v>0</v>
      </c>
      <c r="E131" s="48">
        <f t="shared" ref="E131:E132" si="57">+E130</f>
        <v>907729.97</v>
      </c>
      <c r="F131" s="48">
        <f>+F130</f>
        <v>1346132.01</v>
      </c>
      <c r="G131" s="49">
        <f t="shared" si="39"/>
        <v>1.4829652589304725</v>
      </c>
    </row>
    <row r="132" spans="1:7" x14ac:dyDescent="0.2">
      <c r="A132" s="46"/>
      <c r="B132" s="104" t="s">
        <v>88</v>
      </c>
      <c r="C132" s="85">
        <f>+C131</f>
        <v>907729.97</v>
      </c>
      <c r="D132" s="85">
        <f>+D131</f>
        <v>0</v>
      </c>
      <c r="E132" s="85">
        <f t="shared" si="57"/>
        <v>907729.97</v>
      </c>
      <c r="F132" s="85">
        <f>+F131</f>
        <v>1346132.01</v>
      </c>
      <c r="G132" s="86">
        <f t="shared" si="39"/>
        <v>1.4829652589304725</v>
      </c>
    </row>
    <row r="133" spans="1:7" x14ac:dyDescent="0.2">
      <c r="A133" s="46">
        <v>6200001</v>
      </c>
      <c r="B133" s="38" t="s">
        <v>254</v>
      </c>
      <c r="C133" s="39">
        <v>1251354.27</v>
      </c>
      <c r="D133" s="40">
        <v>0</v>
      </c>
      <c r="E133" s="40">
        <f>+C133+D133</f>
        <v>1251354.27</v>
      </c>
      <c r="F133" s="40">
        <v>2497893.63</v>
      </c>
      <c r="G133" s="41">
        <f t="shared" si="39"/>
        <v>1.9961522407239636</v>
      </c>
    </row>
    <row r="134" spans="1:7" x14ac:dyDescent="0.2">
      <c r="A134" s="46"/>
      <c r="B134" s="47" t="s">
        <v>255</v>
      </c>
      <c r="C134" s="48">
        <f>+C133</f>
        <v>1251354.27</v>
      </c>
      <c r="D134" s="48">
        <f>+D133</f>
        <v>0</v>
      </c>
      <c r="E134" s="48">
        <f t="shared" ref="E134:E135" si="58">+E133</f>
        <v>1251354.27</v>
      </c>
      <c r="F134" s="48">
        <f>+F133</f>
        <v>2497893.63</v>
      </c>
      <c r="G134" s="49">
        <f t="shared" si="39"/>
        <v>1.9961522407239636</v>
      </c>
    </row>
    <row r="135" spans="1:7" ht="22.5" x14ac:dyDescent="0.2">
      <c r="A135" s="46"/>
      <c r="B135" s="104" t="s">
        <v>89</v>
      </c>
      <c r="C135" s="85">
        <f>+C134</f>
        <v>1251354.27</v>
      </c>
      <c r="D135" s="85">
        <f>+D134</f>
        <v>0</v>
      </c>
      <c r="E135" s="85">
        <f t="shared" si="58"/>
        <v>1251354.27</v>
      </c>
      <c r="F135" s="85">
        <f>+F134</f>
        <v>2497893.63</v>
      </c>
      <c r="G135" s="86">
        <f t="shared" si="39"/>
        <v>1.9961522407239636</v>
      </c>
    </row>
    <row r="136" spans="1:7" x14ac:dyDescent="0.2">
      <c r="A136" s="46">
        <v>6400001</v>
      </c>
      <c r="B136" s="38" t="s">
        <v>90</v>
      </c>
      <c r="C136" s="39">
        <v>151090.03</v>
      </c>
      <c r="D136" s="40">
        <v>0</v>
      </c>
      <c r="E136" s="40">
        <f>+C136+D136</f>
        <v>151090.03</v>
      </c>
      <c r="F136" s="40">
        <v>396821.58</v>
      </c>
      <c r="G136" s="41">
        <f t="shared" si="39"/>
        <v>2.6263915626994052</v>
      </c>
    </row>
    <row r="137" spans="1:7" x14ac:dyDescent="0.2">
      <c r="A137" s="46"/>
      <c r="B137" s="47" t="s">
        <v>91</v>
      </c>
      <c r="C137" s="48">
        <f>+C136</f>
        <v>151090.03</v>
      </c>
      <c r="D137" s="48">
        <f>+D136</f>
        <v>0</v>
      </c>
      <c r="E137" s="48">
        <f t="shared" ref="E137:E138" si="59">+E136</f>
        <v>151090.03</v>
      </c>
      <c r="F137" s="48">
        <f>+F136</f>
        <v>396821.58</v>
      </c>
      <c r="G137" s="49">
        <f t="shared" si="39"/>
        <v>2.6263915626994052</v>
      </c>
    </row>
    <row r="138" spans="1:7" x14ac:dyDescent="0.2">
      <c r="A138" s="46"/>
      <c r="B138" s="104" t="s">
        <v>92</v>
      </c>
      <c r="C138" s="85">
        <f>+C137</f>
        <v>151090.03</v>
      </c>
      <c r="D138" s="85">
        <f>+D137</f>
        <v>0</v>
      </c>
      <c r="E138" s="85">
        <f t="shared" si="59"/>
        <v>151090.03</v>
      </c>
      <c r="F138" s="85">
        <f>+F137</f>
        <v>396821.58</v>
      </c>
      <c r="G138" s="86">
        <f t="shared" si="39"/>
        <v>2.6263915626994052</v>
      </c>
    </row>
    <row r="139" spans="1:7" x14ac:dyDescent="0.2">
      <c r="A139" s="46">
        <v>6500001</v>
      </c>
      <c r="B139" s="38" t="s">
        <v>256</v>
      </c>
      <c r="C139" s="39">
        <v>308533.69</v>
      </c>
      <c r="D139" s="40">
        <v>0</v>
      </c>
      <c r="E139" s="40">
        <f>+C139+D139</f>
        <v>308533.69</v>
      </c>
      <c r="F139" s="40">
        <v>510472.86</v>
      </c>
      <c r="G139" s="41">
        <f t="shared" si="39"/>
        <v>1.6545125428603922</v>
      </c>
    </row>
    <row r="140" spans="1:7" x14ac:dyDescent="0.2">
      <c r="A140" s="46"/>
      <c r="B140" s="47" t="s">
        <v>93</v>
      </c>
      <c r="C140" s="48">
        <f>+C139</f>
        <v>308533.69</v>
      </c>
      <c r="D140" s="48">
        <f>+D139</f>
        <v>0</v>
      </c>
      <c r="E140" s="48">
        <f t="shared" ref="E140:E141" si="60">+E139</f>
        <v>308533.69</v>
      </c>
      <c r="F140" s="48">
        <f>+F139</f>
        <v>510472.86</v>
      </c>
      <c r="G140" s="49">
        <f t="shared" si="39"/>
        <v>1.6545125428603922</v>
      </c>
    </row>
    <row r="141" spans="1:7" ht="22.5" x14ac:dyDescent="0.2">
      <c r="A141" s="46"/>
      <c r="B141" s="104" t="s">
        <v>94</v>
      </c>
      <c r="C141" s="85">
        <f>+C140</f>
        <v>308533.69</v>
      </c>
      <c r="D141" s="85">
        <f>+D140</f>
        <v>0</v>
      </c>
      <c r="E141" s="85">
        <f t="shared" si="60"/>
        <v>308533.69</v>
      </c>
      <c r="F141" s="85">
        <f>+F140</f>
        <v>510472.86</v>
      </c>
      <c r="G141" s="86">
        <f t="shared" si="39"/>
        <v>1.6545125428603922</v>
      </c>
    </row>
    <row r="142" spans="1:7" x14ac:dyDescent="0.2">
      <c r="A142" s="46">
        <v>6700001</v>
      </c>
      <c r="B142" s="38" t="s">
        <v>257</v>
      </c>
      <c r="C142" s="39">
        <v>0</v>
      </c>
      <c r="D142" s="40">
        <v>0</v>
      </c>
      <c r="E142" s="40">
        <f>+C142+D142</f>
        <v>0</v>
      </c>
      <c r="F142" s="40">
        <v>0</v>
      </c>
      <c r="G142" s="41">
        <f t="shared" si="39"/>
        <v>0</v>
      </c>
    </row>
    <row r="143" spans="1:7" x14ac:dyDescent="0.2">
      <c r="A143" s="46"/>
      <c r="B143" s="47" t="s">
        <v>95</v>
      </c>
      <c r="C143" s="48">
        <f>+C142</f>
        <v>0</v>
      </c>
      <c r="D143" s="48">
        <f>+D142</f>
        <v>0</v>
      </c>
      <c r="E143" s="48">
        <f t="shared" ref="E143:E144" si="61">+E142</f>
        <v>0</v>
      </c>
      <c r="F143" s="48">
        <f>+F142</f>
        <v>0</v>
      </c>
      <c r="G143" s="49">
        <f t="shared" si="39"/>
        <v>0</v>
      </c>
    </row>
    <row r="144" spans="1:7" x14ac:dyDescent="0.2">
      <c r="A144" s="46"/>
      <c r="B144" s="104" t="s">
        <v>96</v>
      </c>
      <c r="C144" s="85">
        <f>+C143</f>
        <v>0</v>
      </c>
      <c r="D144" s="85">
        <f>+D143</f>
        <v>0</v>
      </c>
      <c r="E144" s="85">
        <f t="shared" si="61"/>
        <v>0</v>
      </c>
      <c r="F144" s="85">
        <f>+F143</f>
        <v>0</v>
      </c>
      <c r="G144" s="86">
        <f t="shared" si="39"/>
        <v>0</v>
      </c>
    </row>
    <row r="145" spans="1:7" x14ac:dyDescent="0.2">
      <c r="A145" s="16">
        <v>6800005</v>
      </c>
      <c r="B145" s="36" t="s">
        <v>97</v>
      </c>
      <c r="C145" s="39">
        <v>426139.84</v>
      </c>
      <c r="D145" s="40">
        <v>0</v>
      </c>
      <c r="E145" s="40">
        <f>+C145+D145</f>
        <v>426139.84</v>
      </c>
      <c r="F145" s="40">
        <v>597846.09</v>
      </c>
      <c r="G145" s="41">
        <f t="shared" si="39"/>
        <v>1.4029340462511084</v>
      </c>
    </row>
    <row r="146" spans="1:7" x14ac:dyDescent="0.2">
      <c r="A146" s="46"/>
      <c r="B146" s="47" t="s">
        <v>98</v>
      </c>
      <c r="C146" s="48">
        <f>+C145</f>
        <v>426139.84</v>
      </c>
      <c r="D146" s="48">
        <f>+D145</f>
        <v>0</v>
      </c>
      <c r="E146" s="48">
        <f t="shared" ref="E146:E147" si="62">+E145</f>
        <v>426139.84</v>
      </c>
      <c r="F146" s="48">
        <f>+F145</f>
        <v>597846.09</v>
      </c>
      <c r="G146" s="49">
        <f t="shared" si="39"/>
        <v>1.4029340462511084</v>
      </c>
    </row>
    <row r="147" spans="1:7" x14ac:dyDescent="0.2">
      <c r="A147" s="46"/>
      <c r="B147" s="104" t="s">
        <v>99</v>
      </c>
      <c r="C147" s="85">
        <f>+C146</f>
        <v>426139.84</v>
      </c>
      <c r="D147" s="85">
        <f>+D146</f>
        <v>0</v>
      </c>
      <c r="E147" s="85">
        <f t="shared" si="62"/>
        <v>426139.84</v>
      </c>
      <c r="F147" s="85">
        <f>+F146</f>
        <v>597846.09</v>
      </c>
      <c r="G147" s="86">
        <f t="shared" si="39"/>
        <v>1.4029340462511084</v>
      </c>
    </row>
    <row r="148" spans="1:7" x14ac:dyDescent="0.2">
      <c r="A148" s="46"/>
      <c r="B148" s="104" t="s">
        <v>321</v>
      </c>
      <c r="C148" s="88">
        <f>+C147+C144+C141+C138+C135+C132+C129</f>
        <v>3044847.8</v>
      </c>
      <c r="D148" s="88">
        <f>+D147+D144+D141+D138+D135+D132+D129</f>
        <v>0</v>
      </c>
      <c r="E148" s="88">
        <f>+E147+E144+E141+E138+E135+E132+E129</f>
        <v>3044847.8</v>
      </c>
      <c r="F148" s="88">
        <f>+F147+F144+F141+F138+F135+F132+F129</f>
        <v>5349166.17</v>
      </c>
      <c r="G148" s="89">
        <f t="shared" si="39"/>
        <v>1.7567926285182465</v>
      </c>
    </row>
    <row r="149" spans="1:7" x14ac:dyDescent="0.2">
      <c r="A149" s="121">
        <v>7820001</v>
      </c>
      <c r="B149" s="91" t="s">
        <v>306</v>
      </c>
      <c r="C149" s="39">
        <v>0</v>
      </c>
      <c r="D149" s="40">
        <v>0</v>
      </c>
      <c r="E149" s="40">
        <f>+C149+D149</f>
        <v>0</v>
      </c>
      <c r="F149" s="40">
        <v>0</v>
      </c>
      <c r="G149" s="41">
        <f t="shared" ref="G149:G152" si="63">IFERROR(F149/E149,0)</f>
        <v>0</v>
      </c>
    </row>
    <row r="150" spans="1:7" ht="22.5" x14ac:dyDescent="0.2">
      <c r="A150" s="121"/>
      <c r="B150" s="51" t="s">
        <v>307</v>
      </c>
      <c r="C150" s="48">
        <f t="shared" ref="C150:D152" si="64">+C149</f>
        <v>0</v>
      </c>
      <c r="D150" s="48">
        <f t="shared" si="64"/>
        <v>0</v>
      </c>
      <c r="E150" s="48">
        <f t="shared" ref="E150:E151" si="65">+E149</f>
        <v>0</v>
      </c>
      <c r="F150" s="48">
        <f>+F149</f>
        <v>0</v>
      </c>
      <c r="G150" s="49">
        <f t="shared" si="63"/>
        <v>0</v>
      </c>
    </row>
    <row r="151" spans="1:7" ht="22.5" x14ac:dyDescent="0.2">
      <c r="A151" s="121"/>
      <c r="B151" s="28" t="s">
        <v>308</v>
      </c>
      <c r="C151" s="85">
        <f t="shared" si="64"/>
        <v>0</v>
      </c>
      <c r="D151" s="85">
        <f t="shared" si="64"/>
        <v>0</v>
      </c>
      <c r="E151" s="85">
        <f t="shared" si="65"/>
        <v>0</v>
      </c>
      <c r="F151" s="85">
        <f>+F150</f>
        <v>0</v>
      </c>
      <c r="G151" s="86">
        <f t="shared" si="63"/>
        <v>0</v>
      </c>
    </row>
    <row r="152" spans="1:7" x14ac:dyDescent="0.2">
      <c r="A152" s="121"/>
      <c r="B152" s="28" t="s">
        <v>320</v>
      </c>
      <c r="C152" s="88">
        <f t="shared" si="64"/>
        <v>0</v>
      </c>
      <c r="D152" s="88">
        <f t="shared" si="64"/>
        <v>0</v>
      </c>
      <c r="E152" s="88">
        <f>+E151</f>
        <v>0</v>
      </c>
      <c r="F152" s="88">
        <f>+F151</f>
        <v>0</v>
      </c>
      <c r="G152" s="89">
        <f t="shared" si="63"/>
        <v>0</v>
      </c>
    </row>
    <row r="153" spans="1:7" ht="22.5" x14ac:dyDescent="0.2">
      <c r="A153" s="16">
        <v>8200001</v>
      </c>
      <c r="B153" s="36" t="s">
        <v>309</v>
      </c>
      <c r="C153" s="39">
        <v>0</v>
      </c>
      <c r="D153" s="40">
        <v>0</v>
      </c>
      <c r="E153" s="40">
        <f>+C153+D153</f>
        <v>0</v>
      </c>
      <c r="F153" s="40">
        <v>0</v>
      </c>
      <c r="G153" s="41">
        <f t="shared" si="39"/>
        <v>0</v>
      </c>
    </row>
    <row r="154" spans="1:7" ht="22.5" x14ac:dyDescent="0.2">
      <c r="A154" s="16"/>
      <c r="B154" s="21" t="s">
        <v>258</v>
      </c>
      <c r="C154" s="48">
        <f>+C153</f>
        <v>0</v>
      </c>
      <c r="D154" s="48">
        <f>+D153</f>
        <v>0</v>
      </c>
      <c r="E154" s="48">
        <f t="shared" ref="E154:E155" si="66">+E153</f>
        <v>0</v>
      </c>
      <c r="F154" s="48">
        <f>+F153</f>
        <v>0</v>
      </c>
      <c r="G154" s="49">
        <f t="shared" si="39"/>
        <v>0</v>
      </c>
    </row>
    <row r="155" spans="1:7" ht="22.5" x14ac:dyDescent="0.2">
      <c r="A155" s="16"/>
      <c r="B155" s="22" t="s">
        <v>259</v>
      </c>
      <c r="C155" s="105">
        <f>+C154</f>
        <v>0</v>
      </c>
      <c r="D155" s="105">
        <f>+D154</f>
        <v>0</v>
      </c>
      <c r="E155" s="105">
        <f t="shared" si="66"/>
        <v>0</v>
      </c>
      <c r="F155" s="105">
        <f>+F154</f>
        <v>0</v>
      </c>
      <c r="G155" s="106">
        <f t="shared" si="39"/>
        <v>0</v>
      </c>
    </row>
    <row r="156" spans="1:7" x14ac:dyDescent="0.2">
      <c r="A156" s="46">
        <v>8300001</v>
      </c>
      <c r="B156" s="38" t="s">
        <v>260</v>
      </c>
      <c r="C156" s="39">
        <v>0</v>
      </c>
      <c r="D156" s="40">
        <v>0</v>
      </c>
      <c r="E156" s="40">
        <f>+C156+D156</f>
        <v>0</v>
      </c>
      <c r="F156" s="40">
        <v>0</v>
      </c>
      <c r="G156" s="41">
        <f t="shared" si="39"/>
        <v>0</v>
      </c>
    </row>
    <row r="157" spans="1:7" ht="22.5" x14ac:dyDescent="0.2">
      <c r="A157" s="46">
        <v>8300002</v>
      </c>
      <c r="B157" s="38" t="s">
        <v>310</v>
      </c>
      <c r="C157" s="39">
        <v>0</v>
      </c>
      <c r="D157" s="40">
        <v>0</v>
      </c>
      <c r="E157" s="40">
        <f>+C157+D157</f>
        <v>0</v>
      </c>
      <c r="F157" s="40">
        <v>0</v>
      </c>
      <c r="G157" s="41">
        <f t="shared" ref="G157" si="67">IFERROR(F157/E157,0)</f>
        <v>0</v>
      </c>
    </row>
    <row r="158" spans="1:7" ht="22.5" x14ac:dyDescent="0.2">
      <c r="A158" s="107"/>
      <c r="B158" s="47" t="s">
        <v>261</v>
      </c>
      <c r="C158" s="48">
        <f>+C157+C156</f>
        <v>0</v>
      </c>
      <c r="D158" s="48">
        <f>+D157+D156</f>
        <v>0</v>
      </c>
      <c r="E158" s="48">
        <f>+E157+E156</f>
        <v>0</v>
      </c>
      <c r="F158" s="48">
        <f>+F157+F156</f>
        <v>0</v>
      </c>
      <c r="G158" s="49">
        <f t="shared" si="39"/>
        <v>0</v>
      </c>
    </row>
    <row r="159" spans="1:7" x14ac:dyDescent="0.2">
      <c r="A159" s="37">
        <v>8310001</v>
      </c>
      <c r="B159" s="38" t="s">
        <v>262</v>
      </c>
      <c r="C159" s="39">
        <v>0</v>
      </c>
      <c r="D159" s="40">
        <v>0</v>
      </c>
      <c r="E159" s="40">
        <f t="shared" ref="E159:E160" si="68">+C159+D159</f>
        <v>0</v>
      </c>
      <c r="F159" s="40">
        <v>13029.73</v>
      </c>
      <c r="G159" s="41">
        <f t="shared" si="39"/>
        <v>0</v>
      </c>
    </row>
    <row r="160" spans="1:7" ht="22.5" x14ac:dyDescent="0.2">
      <c r="A160" s="37">
        <v>8310002</v>
      </c>
      <c r="B160" s="108" t="s">
        <v>263</v>
      </c>
      <c r="C160" s="39">
        <v>0</v>
      </c>
      <c r="D160" s="40">
        <v>0</v>
      </c>
      <c r="E160" s="40">
        <f t="shared" si="68"/>
        <v>0</v>
      </c>
      <c r="F160" s="40">
        <v>0</v>
      </c>
      <c r="G160" s="41">
        <f t="shared" si="39"/>
        <v>0</v>
      </c>
    </row>
    <row r="161" spans="1:7" ht="22.5" x14ac:dyDescent="0.2">
      <c r="A161" s="109"/>
      <c r="B161" s="47" t="s">
        <v>100</v>
      </c>
      <c r="C161" s="48">
        <f>+C159+C160</f>
        <v>0</v>
      </c>
      <c r="D161" s="48">
        <f>+D159+D160</f>
        <v>0</v>
      </c>
      <c r="E161" s="48">
        <f>+E159+E160</f>
        <v>0</v>
      </c>
      <c r="F161" s="48">
        <f>+F159+F160</f>
        <v>13029.73</v>
      </c>
      <c r="G161" s="49">
        <f t="shared" si="39"/>
        <v>0</v>
      </c>
    </row>
    <row r="162" spans="1:7" ht="22.5" x14ac:dyDescent="0.2">
      <c r="A162" s="37"/>
      <c r="B162" s="104" t="s">
        <v>101</v>
      </c>
      <c r="C162" s="85">
        <f>+C161+C158</f>
        <v>0</v>
      </c>
      <c r="D162" s="85">
        <f>+D161+D158</f>
        <v>0</v>
      </c>
      <c r="E162" s="85">
        <f t="shared" ref="E162" si="69">+E161+E158</f>
        <v>0</v>
      </c>
      <c r="F162" s="85">
        <f>+F161+F158</f>
        <v>13029.73</v>
      </c>
      <c r="G162" s="86">
        <f t="shared" si="39"/>
        <v>0</v>
      </c>
    </row>
    <row r="163" spans="1:7" x14ac:dyDescent="0.2">
      <c r="A163" s="37">
        <v>8400001</v>
      </c>
      <c r="B163" s="38" t="s">
        <v>102</v>
      </c>
      <c r="C163" s="39">
        <v>0</v>
      </c>
      <c r="D163" s="40">
        <v>0</v>
      </c>
      <c r="E163" s="40">
        <f>+C163+D163</f>
        <v>0</v>
      </c>
      <c r="F163" s="40">
        <v>0</v>
      </c>
      <c r="G163" s="41">
        <f t="shared" si="39"/>
        <v>0</v>
      </c>
    </row>
    <row r="164" spans="1:7" x14ac:dyDescent="0.2">
      <c r="A164" s="37"/>
      <c r="B164" s="47" t="s">
        <v>103</v>
      </c>
      <c r="C164" s="48">
        <f>+C163</f>
        <v>0</v>
      </c>
      <c r="D164" s="48">
        <f>+D163</f>
        <v>0</v>
      </c>
      <c r="E164" s="48">
        <f t="shared" ref="E164" si="70">+E163</f>
        <v>0</v>
      </c>
      <c r="F164" s="48">
        <f>+F163</f>
        <v>0</v>
      </c>
      <c r="G164" s="49">
        <f t="shared" si="39"/>
        <v>0</v>
      </c>
    </row>
    <row r="165" spans="1:7" s="10" customFormat="1" x14ac:dyDescent="0.2">
      <c r="A165" s="37">
        <v>8410001</v>
      </c>
      <c r="B165" s="38" t="s">
        <v>104</v>
      </c>
      <c r="C165" s="39">
        <v>0</v>
      </c>
      <c r="D165" s="40">
        <v>0</v>
      </c>
      <c r="E165" s="40">
        <f>+C165+D165</f>
        <v>0</v>
      </c>
      <c r="F165" s="40">
        <v>0</v>
      </c>
      <c r="G165" s="41">
        <f t="shared" si="39"/>
        <v>0</v>
      </c>
    </row>
    <row r="166" spans="1:7" s="10" customFormat="1" x14ac:dyDescent="0.2">
      <c r="A166" s="37"/>
      <c r="B166" s="47" t="s">
        <v>105</v>
      </c>
      <c r="C166" s="48">
        <f>+C165</f>
        <v>0</v>
      </c>
      <c r="D166" s="48">
        <f>+D165</f>
        <v>0</v>
      </c>
      <c r="E166" s="48">
        <f t="shared" ref="E166" si="71">+E165</f>
        <v>0</v>
      </c>
      <c r="F166" s="48">
        <f>+F165</f>
        <v>0</v>
      </c>
      <c r="G166" s="49">
        <f t="shared" si="39"/>
        <v>0</v>
      </c>
    </row>
    <row r="167" spans="1:7" x14ac:dyDescent="0.2">
      <c r="A167" s="37"/>
      <c r="B167" s="104" t="s">
        <v>106</v>
      </c>
      <c r="C167" s="85">
        <f>+C166+C164</f>
        <v>0</v>
      </c>
      <c r="D167" s="85">
        <f>+D166+D164</f>
        <v>0</v>
      </c>
      <c r="E167" s="85">
        <f t="shared" ref="E167" si="72">+E166+E164</f>
        <v>0</v>
      </c>
      <c r="F167" s="85">
        <f>+F166+F164</f>
        <v>0</v>
      </c>
      <c r="G167" s="86">
        <f t="shared" si="39"/>
        <v>0</v>
      </c>
    </row>
    <row r="168" spans="1:7" x14ac:dyDescent="0.2">
      <c r="A168" s="37">
        <v>8500001</v>
      </c>
      <c r="B168" s="108" t="s">
        <v>311</v>
      </c>
      <c r="C168" s="39">
        <v>0</v>
      </c>
      <c r="D168" s="40">
        <v>0</v>
      </c>
      <c r="E168" s="40">
        <f>+C168+D168</f>
        <v>0</v>
      </c>
      <c r="F168" s="40">
        <v>0</v>
      </c>
      <c r="G168" s="41">
        <f t="shared" si="39"/>
        <v>0</v>
      </c>
    </row>
    <row r="169" spans="1:7" ht="22.5" x14ac:dyDescent="0.2">
      <c r="A169" s="37"/>
      <c r="B169" s="47" t="s">
        <v>203</v>
      </c>
      <c r="C169" s="48">
        <f>+C168</f>
        <v>0</v>
      </c>
      <c r="D169" s="48">
        <f>+D168</f>
        <v>0</v>
      </c>
      <c r="E169" s="48">
        <f t="shared" ref="E169" si="73">+E168</f>
        <v>0</v>
      </c>
      <c r="F169" s="48">
        <f>+F168</f>
        <v>0</v>
      </c>
      <c r="G169" s="49">
        <f t="shared" si="39"/>
        <v>0</v>
      </c>
    </row>
    <row r="170" spans="1:7" ht="22.5" x14ac:dyDescent="0.2">
      <c r="A170" s="37"/>
      <c r="B170" s="104" t="s">
        <v>204</v>
      </c>
      <c r="C170" s="85">
        <f>+C169</f>
        <v>0</v>
      </c>
      <c r="D170" s="85">
        <f>+D169</f>
        <v>0</v>
      </c>
      <c r="E170" s="85">
        <f>+E169</f>
        <v>0</v>
      </c>
      <c r="F170" s="85">
        <f>+F169</f>
        <v>0</v>
      </c>
      <c r="G170" s="86">
        <f t="shared" si="39"/>
        <v>0</v>
      </c>
    </row>
    <row r="171" spans="1:7" x14ac:dyDescent="0.2">
      <c r="A171" s="37">
        <v>8700001</v>
      </c>
      <c r="B171" s="38" t="s">
        <v>312</v>
      </c>
      <c r="C171" s="39">
        <v>0</v>
      </c>
      <c r="D171" s="40">
        <v>0</v>
      </c>
      <c r="E171" s="40">
        <f>+C171+D171</f>
        <v>0</v>
      </c>
      <c r="F171" s="40">
        <v>0</v>
      </c>
      <c r="G171" s="41">
        <f t="shared" si="39"/>
        <v>0</v>
      </c>
    </row>
    <row r="172" spans="1:7" ht="22.5" x14ac:dyDescent="0.2">
      <c r="A172" s="37"/>
      <c r="B172" s="47" t="s">
        <v>264</v>
      </c>
      <c r="C172" s="48">
        <f>+C171</f>
        <v>0</v>
      </c>
      <c r="D172" s="48">
        <f>+D171</f>
        <v>0</v>
      </c>
      <c r="E172" s="48">
        <f t="shared" ref="E172" si="74">+E171</f>
        <v>0</v>
      </c>
      <c r="F172" s="48">
        <f>+F171</f>
        <v>0</v>
      </c>
      <c r="G172" s="49">
        <f t="shared" ref="G172:G193" si="75">IFERROR(F172/E172,0)</f>
        <v>0</v>
      </c>
    </row>
    <row r="173" spans="1:7" s="10" customFormat="1" x14ac:dyDescent="0.2">
      <c r="A173" s="37">
        <v>8710001</v>
      </c>
      <c r="B173" s="38" t="s">
        <v>265</v>
      </c>
      <c r="C173" s="39">
        <v>0</v>
      </c>
      <c r="D173" s="40">
        <v>0</v>
      </c>
      <c r="E173" s="40">
        <f>+C173+D173</f>
        <v>0</v>
      </c>
      <c r="F173" s="40">
        <v>0</v>
      </c>
      <c r="G173" s="41">
        <f t="shared" si="75"/>
        <v>0</v>
      </c>
    </row>
    <row r="174" spans="1:7" ht="22.5" x14ac:dyDescent="0.2">
      <c r="A174" s="37"/>
      <c r="B174" s="47" t="s">
        <v>266</v>
      </c>
      <c r="C174" s="48">
        <f>+C173</f>
        <v>0</v>
      </c>
      <c r="D174" s="48">
        <f>+D173</f>
        <v>0</v>
      </c>
      <c r="E174" s="48">
        <f t="shared" ref="E174" si="76">+E173</f>
        <v>0</v>
      </c>
      <c r="F174" s="48">
        <f>+F173</f>
        <v>0</v>
      </c>
      <c r="G174" s="49">
        <f t="shared" si="75"/>
        <v>0</v>
      </c>
    </row>
    <row r="175" spans="1:7" s="42" customFormat="1" ht="22.5" x14ac:dyDescent="0.2">
      <c r="A175" s="37"/>
      <c r="B175" s="104" t="s">
        <v>267</v>
      </c>
      <c r="C175" s="85">
        <f>+C174+C172</f>
        <v>0</v>
      </c>
      <c r="D175" s="85">
        <f>+D174+D172</f>
        <v>0</v>
      </c>
      <c r="E175" s="85">
        <f t="shared" ref="E175" si="77">+E174+E172</f>
        <v>0</v>
      </c>
      <c r="F175" s="85">
        <f>+F174+F172</f>
        <v>0</v>
      </c>
      <c r="G175" s="86">
        <f t="shared" si="75"/>
        <v>0</v>
      </c>
    </row>
    <row r="176" spans="1:7" x14ac:dyDescent="0.2">
      <c r="A176" s="37"/>
      <c r="B176" s="104" t="s">
        <v>322</v>
      </c>
      <c r="C176" s="96">
        <f>+C155+C175+C167+C162+C170</f>
        <v>0</v>
      </c>
      <c r="D176" s="96">
        <f>+D155+D175+D167+D162+D170</f>
        <v>0</v>
      </c>
      <c r="E176" s="96">
        <f>+E155+E175+E167+E162+E170</f>
        <v>0</v>
      </c>
      <c r="F176" s="96">
        <f>+F155+F175+F167+F162+F170</f>
        <v>13029.73</v>
      </c>
      <c r="G176" s="97">
        <f t="shared" si="75"/>
        <v>0</v>
      </c>
    </row>
    <row r="177" spans="1:7" ht="22.5" x14ac:dyDescent="0.2">
      <c r="A177" s="25">
        <v>9100003</v>
      </c>
      <c r="B177" s="38" t="s">
        <v>313</v>
      </c>
      <c r="C177" s="39">
        <v>14311278.199999999</v>
      </c>
      <c r="D177" s="40">
        <v>0</v>
      </c>
      <c r="E177" s="40">
        <f>+C177+D177</f>
        <v>14311278.199999999</v>
      </c>
      <c r="F177" s="40">
        <v>0</v>
      </c>
      <c r="G177" s="43">
        <f t="shared" si="75"/>
        <v>0</v>
      </c>
    </row>
    <row r="178" spans="1:7" ht="22.5" x14ac:dyDescent="0.2">
      <c r="A178" s="25"/>
      <c r="B178" s="47" t="s">
        <v>268</v>
      </c>
      <c r="C178" s="48">
        <f>SUM(C177:C177)</f>
        <v>14311278.199999999</v>
      </c>
      <c r="D178" s="48">
        <f>SUM(D177:D177)</f>
        <v>0</v>
      </c>
      <c r="E178" s="48">
        <f>SUM(E177:E177)</f>
        <v>14311278.199999999</v>
      </c>
      <c r="F178" s="48">
        <f>SUM(F177:F177)</f>
        <v>0</v>
      </c>
      <c r="G178" s="49">
        <f t="shared" si="75"/>
        <v>0</v>
      </c>
    </row>
    <row r="179" spans="1:7" ht="22.5" x14ac:dyDescent="0.2">
      <c r="A179" s="25">
        <v>9110001</v>
      </c>
      <c r="B179" s="92" t="s">
        <v>314</v>
      </c>
      <c r="C179" s="39">
        <v>0</v>
      </c>
      <c r="D179" s="40">
        <v>0</v>
      </c>
      <c r="E179" s="40">
        <f>+C179+D179</f>
        <v>0</v>
      </c>
      <c r="F179" s="40">
        <v>0</v>
      </c>
      <c r="G179" s="41">
        <f t="shared" si="75"/>
        <v>0</v>
      </c>
    </row>
    <row r="180" spans="1:7" ht="22.5" x14ac:dyDescent="0.2">
      <c r="A180" s="25"/>
      <c r="B180" s="21" t="s">
        <v>315</v>
      </c>
      <c r="C180" s="48">
        <f>+C179</f>
        <v>0</v>
      </c>
      <c r="D180" s="48">
        <f>+D179</f>
        <v>0</v>
      </c>
      <c r="E180" s="48">
        <f t="shared" ref="E180" si="78">+E179</f>
        <v>0</v>
      </c>
      <c r="F180" s="48">
        <f>+F179</f>
        <v>0</v>
      </c>
      <c r="G180" s="49">
        <f t="shared" si="75"/>
        <v>0</v>
      </c>
    </row>
    <row r="181" spans="1:7" x14ac:dyDescent="0.2">
      <c r="A181" s="25">
        <v>9120001</v>
      </c>
      <c r="B181" s="38" t="s">
        <v>316</v>
      </c>
      <c r="C181" s="39">
        <v>0</v>
      </c>
      <c r="D181" s="40">
        <v>0</v>
      </c>
      <c r="E181" s="40">
        <f t="shared" ref="E181:E182" si="79">+C181+D181</f>
        <v>0</v>
      </c>
      <c r="F181" s="40">
        <v>0</v>
      </c>
      <c r="G181" s="41">
        <f t="shared" si="75"/>
        <v>0</v>
      </c>
    </row>
    <row r="182" spans="1:7" ht="22.5" x14ac:dyDescent="0.2">
      <c r="A182" s="110">
        <v>9120002</v>
      </c>
      <c r="B182" s="38" t="s">
        <v>107</v>
      </c>
      <c r="C182" s="39">
        <v>0</v>
      </c>
      <c r="D182" s="40">
        <v>0</v>
      </c>
      <c r="E182" s="40">
        <f t="shared" si="79"/>
        <v>0</v>
      </c>
      <c r="F182" s="40">
        <v>0</v>
      </c>
      <c r="G182" s="41">
        <f t="shared" si="75"/>
        <v>0</v>
      </c>
    </row>
    <row r="183" spans="1:7" ht="22.5" x14ac:dyDescent="0.2">
      <c r="A183" s="110"/>
      <c r="B183" s="47" t="s">
        <v>269</v>
      </c>
      <c r="C183" s="48">
        <f>+C181+C182</f>
        <v>0</v>
      </c>
      <c r="D183" s="48">
        <f>+D181+D182</f>
        <v>0</v>
      </c>
      <c r="E183" s="48">
        <f t="shared" ref="E183" si="80">+E181+E182</f>
        <v>0</v>
      </c>
      <c r="F183" s="48">
        <f>+F181+F182</f>
        <v>0</v>
      </c>
      <c r="G183" s="49">
        <f t="shared" si="75"/>
        <v>0</v>
      </c>
    </row>
    <row r="184" spans="1:7" x14ac:dyDescent="0.2">
      <c r="A184" s="110">
        <v>9130001</v>
      </c>
      <c r="B184" s="38" t="s">
        <v>316</v>
      </c>
      <c r="C184" s="39">
        <v>0</v>
      </c>
      <c r="D184" s="40">
        <v>0</v>
      </c>
      <c r="E184" s="40">
        <f>+C184+D184</f>
        <v>0</v>
      </c>
      <c r="F184" s="40">
        <v>0</v>
      </c>
      <c r="G184" s="41">
        <f t="shared" si="75"/>
        <v>0</v>
      </c>
    </row>
    <row r="185" spans="1:7" ht="22.5" x14ac:dyDescent="0.2">
      <c r="A185" s="110"/>
      <c r="B185" s="47" t="s">
        <v>270</v>
      </c>
      <c r="C185" s="48">
        <f>+C184</f>
        <v>0</v>
      </c>
      <c r="D185" s="48">
        <f>+D184</f>
        <v>0</v>
      </c>
      <c r="E185" s="48">
        <f t="shared" ref="E185" si="81">+E184</f>
        <v>0</v>
      </c>
      <c r="F185" s="48">
        <f>+F184</f>
        <v>0</v>
      </c>
      <c r="G185" s="49">
        <f t="shared" si="75"/>
        <v>0</v>
      </c>
    </row>
    <row r="186" spans="1:7" x14ac:dyDescent="0.2">
      <c r="A186" s="110"/>
      <c r="B186" s="104" t="s">
        <v>108</v>
      </c>
      <c r="C186" s="85">
        <f t="shared" ref="C186:E186" si="82">+C185+C183+C180+C178</f>
        <v>14311278.199999999</v>
      </c>
      <c r="D186" s="85">
        <f t="shared" ref="D186" si="83">+D185+D183+D180+D178</f>
        <v>0</v>
      </c>
      <c r="E186" s="85">
        <f t="shared" si="82"/>
        <v>14311278.199999999</v>
      </c>
      <c r="F186" s="85">
        <f t="shared" ref="F186" si="84">+F185+F183+F180+F178</f>
        <v>0</v>
      </c>
      <c r="G186" s="86">
        <f t="shared" si="75"/>
        <v>0</v>
      </c>
    </row>
    <row r="187" spans="1:7" x14ac:dyDescent="0.2">
      <c r="A187" s="110">
        <v>9400001</v>
      </c>
      <c r="B187" s="111" t="s">
        <v>5</v>
      </c>
      <c r="C187" s="39">
        <v>0</v>
      </c>
      <c r="D187" s="40">
        <v>0</v>
      </c>
      <c r="E187" s="40">
        <f>+C187+D187</f>
        <v>0</v>
      </c>
      <c r="F187" s="40">
        <v>0</v>
      </c>
      <c r="G187" s="41">
        <f t="shared" si="75"/>
        <v>0</v>
      </c>
    </row>
    <row r="188" spans="1:7" x14ac:dyDescent="0.2">
      <c r="A188" s="110"/>
      <c r="B188" s="112" t="s">
        <v>271</v>
      </c>
      <c r="C188" s="48">
        <f>+C187</f>
        <v>0</v>
      </c>
      <c r="D188" s="48">
        <f>+D187</f>
        <v>0</v>
      </c>
      <c r="E188" s="48">
        <f t="shared" ref="E188:E189" si="85">+E187</f>
        <v>0</v>
      </c>
      <c r="F188" s="48">
        <f>+F187</f>
        <v>0</v>
      </c>
      <c r="G188" s="49">
        <f t="shared" si="75"/>
        <v>0</v>
      </c>
    </row>
    <row r="189" spans="1:7" x14ac:dyDescent="0.2">
      <c r="A189" s="110"/>
      <c r="B189" s="113" t="s">
        <v>109</v>
      </c>
      <c r="C189" s="85">
        <f>+C188</f>
        <v>0</v>
      </c>
      <c r="D189" s="85">
        <f>+D188</f>
        <v>0</v>
      </c>
      <c r="E189" s="85">
        <f t="shared" si="85"/>
        <v>0</v>
      </c>
      <c r="F189" s="85">
        <f>+F188</f>
        <v>0</v>
      </c>
      <c r="G189" s="86">
        <f t="shared" si="75"/>
        <v>0</v>
      </c>
    </row>
    <row r="190" spans="1:7" x14ac:dyDescent="0.2">
      <c r="A190" s="110">
        <v>9500001</v>
      </c>
      <c r="B190" s="111" t="s">
        <v>110</v>
      </c>
      <c r="C190" s="39">
        <v>0</v>
      </c>
      <c r="D190" s="40">
        <v>0</v>
      </c>
      <c r="E190" s="40">
        <f>+C190+D190</f>
        <v>0</v>
      </c>
      <c r="F190" s="40">
        <v>0</v>
      </c>
      <c r="G190" s="41">
        <f t="shared" si="75"/>
        <v>0</v>
      </c>
    </row>
    <row r="191" spans="1:7" x14ac:dyDescent="0.2">
      <c r="A191" s="110"/>
      <c r="B191" s="112" t="s">
        <v>111</v>
      </c>
      <c r="C191" s="48">
        <f>+C190</f>
        <v>0</v>
      </c>
      <c r="D191" s="48">
        <f>+D190</f>
        <v>0</v>
      </c>
      <c r="E191" s="48">
        <f t="shared" ref="E191:E192" si="86">+E190</f>
        <v>0</v>
      </c>
      <c r="F191" s="48">
        <f>+F190</f>
        <v>0</v>
      </c>
      <c r="G191" s="49">
        <f t="shared" si="75"/>
        <v>0</v>
      </c>
    </row>
    <row r="192" spans="1:7" x14ac:dyDescent="0.2">
      <c r="A192" s="110"/>
      <c r="B192" s="113" t="s">
        <v>112</v>
      </c>
      <c r="C192" s="85">
        <f>+C191</f>
        <v>0</v>
      </c>
      <c r="D192" s="85">
        <f>+D191</f>
        <v>0</v>
      </c>
      <c r="E192" s="85">
        <f t="shared" si="86"/>
        <v>0</v>
      </c>
      <c r="F192" s="85">
        <f>+F191</f>
        <v>0</v>
      </c>
      <c r="G192" s="86">
        <f t="shared" si="75"/>
        <v>0</v>
      </c>
    </row>
    <row r="193" spans="1:7" x14ac:dyDescent="0.2">
      <c r="A193" s="110"/>
      <c r="B193" s="113" t="s">
        <v>113</v>
      </c>
      <c r="C193" s="57">
        <f>+C189+C186+C192</f>
        <v>14311278.199999999</v>
      </c>
      <c r="D193" s="57">
        <f>+D189+D186+D192</f>
        <v>0</v>
      </c>
      <c r="E193" s="57">
        <f>+E189+E186+E192</f>
        <v>14311278.199999999</v>
      </c>
      <c r="F193" s="57">
        <f>+F189+F186+F192</f>
        <v>0</v>
      </c>
      <c r="G193" s="58">
        <f t="shared" si="75"/>
        <v>0</v>
      </c>
    </row>
    <row r="194" spans="1:7" x14ac:dyDescent="0.2">
      <c r="A194" s="110"/>
      <c r="B194" s="113"/>
      <c r="C194" s="114"/>
      <c r="D194" s="114"/>
      <c r="E194" s="114"/>
      <c r="F194" s="114"/>
      <c r="G194" s="114"/>
    </row>
    <row r="195" spans="1:7" x14ac:dyDescent="0.2">
      <c r="A195" s="110"/>
      <c r="B195" s="115" t="s">
        <v>114</v>
      </c>
      <c r="C195" s="57">
        <f>+C193+C152+C148+C126+C110+C84+C25+C176</f>
        <v>739269467.93000007</v>
      </c>
      <c r="D195" s="57">
        <f>+D193+D152+D148+D126+D110+D84+D25+D176</f>
        <v>0</v>
      </c>
      <c r="E195" s="57">
        <f>+E193+E152+E148+E126+E110+E84+E25+E176</f>
        <v>739269467.93000007</v>
      </c>
      <c r="F195" s="57">
        <f>+F193+F152+F148+F126+F110+F84+F25+F176</f>
        <v>441076819.95000005</v>
      </c>
      <c r="G195" s="58">
        <f t="shared" ref="G195" si="87">IFERROR(F195/E195,0)</f>
        <v>0.59663876175630826</v>
      </c>
    </row>
    <row r="196" spans="1:7" x14ac:dyDescent="0.2">
      <c r="A196" s="116"/>
      <c r="B196" s="117"/>
      <c r="C196" s="118"/>
      <c r="D196" s="118"/>
      <c r="E196" s="118"/>
      <c r="F196" s="118"/>
      <c r="G196" s="118"/>
    </row>
    <row r="197" spans="1:7" x14ac:dyDescent="0.2">
      <c r="A197" s="119"/>
      <c r="B197" s="119"/>
      <c r="C197" s="82"/>
      <c r="D197" s="82"/>
      <c r="E197" s="120"/>
      <c r="F197" s="82"/>
      <c r="G197" s="120"/>
    </row>
    <row r="198" spans="1:7" x14ac:dyDescent="0.2">
      <c r="A198" s="119"/>
      <c r="B198" s="119"/>
      <c r="C198" s="82"/>
      <c r="D198" s="82"/>
      <c r="E198" s="120"/>
      <c r="F198" s="82"/>
      <c r="G198" s="120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88" max="8" man="1"/>
  </rowBreaks>
  <ignoredErrors>
    <ignoredError sqref="C11 D99:E99 C15 C17:C18 C20:C21 C23:C25 C30:C31 C33:C34 C36 C43 C46 C48 C50 C52 C59 C69 C73:C74 C76 C78:C79 C82:C84 C101 C103:C104 C110 C112 C119 C124 C128:C129 C131:C132 C134:C135 C137:C138 C140:C141 C143:C144 C146:C148 C154:C155 C161:C162 C164 C166:C167 C169:C170 C172 C174:C176 C180 C183 C185:C186 C188:C189 C191:C192 E11 E15 E17:E18 E20:E21 E23:E25 E30:E31 E33:E34 E36 E43 E46 E48 E50 E52 E59 E69 E73:E74 E76 E78:E79 E82:E84 E101 E103:E104 E110 E112 E119 E124 E128:E129 E131:E132 E134:E135 E137:E138 E140:E141 E143:E144 E146:E148 E154:E155 E161:E162 E164 E166:E167 E169:E170 E172 E174:E176 E180 E183 E185:E186 E188:E189 E191:E193 G59:G84 G158:G193 G11:G57 G107:G112 G118:G120 C126 E126 G123:G148 G153:G156 G99:G104 G114:G1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INGRESSOS € resum</vt:lpstr>
      <vt:lpstr>DESPESES € - resum</vt:lpstr>
      <vt:lpstr>'DESPESES € - resum'!Área_de_impresión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2025-07-25T12:24:34Z</dcterms:modified>
</cp:coreProperties>
</file>